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3-Архив\Сайтга маълумотлар\3299\"/>
    </mc:Choice>
  </mc:AlternateContent>
  <xr:revisionPtr revIDLastSave="0" documentId="8_{DF7EFF34-0893-4941-9984-53B19936F90A}" xr6:coauthVersionLast="47" xr6:coauthVersionMax="47" xr10:uidLastSave="{00000000-0000-0000-0000-000000000000}"/>
  <bookViews>
    <workbookView xWindow="-120" yWindow="-120" windowWidth="29040" windowHeight="15840" tabRatio="724" activeTab="8" xr2:uid="{00000000-000D-0000-FFFF-FFFF00000000}"/>
  </bookViews>
  <sheets>
    <sheet name="3-илова Молия" sheetId="3" r:id="rId1"/>
    <sheet name="3-илова ДМН" sheetId="9" r:id="rId2"/>
    <sheet name="3-илова Газна" sheetId="10" r:id="rId3"/>
    <sheet name="4 илова Молия" sheetId="7" r:id="rId4"/>
    <sheet name="4 илова ДМН" sheetId="11" r:id="rId5"/>
    <sheet name="4 илова Газна" sheetId="12" r:id="rId6"/>
    <sheet name="5 илова Молия" sheetId="8" r:id="rId7"/>
    <sheet name="5 илова ДМН" sheetId="14" r:id="rId8"/>
    <sheet name="5 илова Газна" sheetId="13" r:id="rId9"/>
  </sheets>
  <externalReferences>
    <externalReference r:id="rId10"/>
  </externalReferences>
  <definedNames>
    <definedName name="_xlnm.Print_Titles" localSheetId="5">'4 илова Газна'!$5:$6</definedName>
    <definedName name="_xlnm.Print_Titles" localSheetId="4">'4 илова ДМН'!$5:$6</definedName>
    <definedName name="_xlnm.Print_Titles" localSheetId="3">'4 илова Молия'!$5:$6</definedName>
    <definedName name="_xlnm.Print_Titles" localSheetId="8">'5 илова Газна'!$5:$6</definedName>
    <definedName name="_xlnm.Print_Titles" localSheetId="7">'5 илова ДМН'!$5:$6</definedName>
    <definedName name="_xlnm.Print_Titles" localSheetId="6">'5 илова Молия'!$5:$6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8" i="10" l="1"/>
  <c r="D8" i="10"/>
  <c r="E7" i="10"/>
  <c r="D23" i="3"/>
  <c r="A9" i="13"/>
  <c r="A10" i="13" s="1"/>
  <c r="A11" i="13" s="1"/>
  <c r="A12" i="13" s="1"/>
  <c r="A13" i="13" s="1"/>
  <c r="A14" i="13" s="1"/>
  <c r="D11" i="10"/>
  <c r="D7" i="10" s="1"/>
  <c r="D24" i="9" l="1"/>
  <c r="D20" i="9"/>
  <c r="D8" i="9" s="1"/>
  <c r="L16" i="14"/>
  <c r="E24" i="9" s="1"/>
  <c r="L13" i="14"/>
  <c r="E20" i="9" s="1"/>
  <c r="A8" i="14"/>
  <c r="A9" i="14" s="1"/>
  <c r="A10" i="14" s="1"/>
  <c r="E8" i="9" l="1"/>
  <c r="L21" i="8"/>
  <c r="A8" i="7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L7" i="7"/>
  <c r="D8" i="3"/>
  <c r="L59" i="8"/>
  <c r="L58" i="8"/>
  <c r="L57" i="8"/>
  <c r="L56" i="8"/>
  <c r="L55" i="8"/>
  <c r="L54" i="8"/>
  <c r="L53" i="8"/>
  <c r="L52" i="8"/>
  <c r="L51" i="8"/>
  <c r="L50" i="8"/>
  <c r="L49" i="8"/>
  <c r="L48" i="8"/>
  <c r="L47" i="8"/>
  <c r="L46" i="8"/>
  <c r="L45" i="8" l="1"/>
  <c r="L44" i="8"/>
  <c r="L43" i="8"/>
  <c r="L42" i="8"/>
  <c r="L41" i="8"/>
  <c r="L40" i="8"/>
  <c r="L39" i="8"/>
  <c r="L38" i="8"/>
  <c r="L37" i="8"/>
  <c r="L36" i="8"/>
  <c r="L35" i="8"/>
  <c r="L34" i="8"/>
  <c r="L33" i="8"/>
  <c r="L32" i="8"/>
  <c r="L31" i="8"/>
  <c r="L30" i="8"/>
  <c r="L29" i="8"/>
  <c r="L28" i="8"/>
  <c r="L27" i="8" l="1"/>
  <c r="L26" i="8"/>
  <c r="L25" i="8"/>
  <c r="L24" i="8"/>
  <c r="L23" i="8"/>
  <c r="L20" i="7"/>
  <c r="L19" i="7"/>
  <c r="L18" i="7"/>
  <c r="L17" i="7"/>
  <c r="L16" i="7"/>
  <c r="L15" i="7"/>
  <c r="L14" i="7"/>
  <c r="L13" i="7"/>
  <c r="L12" i="7"/>
  <c r="L11" i="7"/>
  <c r="L10" i="7"/>
  <c r="L9" i="7"/>
  <c r="E23" i="3" l="1"/>
  <c r="A11" i="14"/>
  <c r="A12" i="14" s="1"/>
  <c r="A13" i="14" s="1"/>
  <c r="A14" i="14" s="1"/>
  <c r="A15" i="14" s="1"/>
  <c r="A16" i="14" s="1"/>
  <c r="A17" i="14" s="1"/>
  <c r="A18" i="14" s="1"/>
  <c r="L7" i="11"/>
  <c r="A8" i="11"/>
  <c r="L8" i="11"/>
  <c r="E11" i="9" l="1"/>
  <c r="E7" i="9" s="1"/>
  <c r="D7" i="9"/>
  <c r="L22" i="8" l="1"/>
  <c r="L20" i="8"/>
  <c r="L19" i="8"/>
  <c r="L18" i="8"/>
  <c r="L17" i="8"/>
  <c r="L16" i="8"/>
  <c r="L15" i="8"/>
  <c r="L14" i="8"/>
  <c r="L13" i="8"/>
  <c r="L12" i="8"/>
  <c r="L11" i="8"/>
  <c r="L10" i="8"/>
  <c r="L9" i="8"/>
  <c r="L8" i="8"/>
  <c r="L7" i="8"/>
  <c r="E8" i="3" l="1"/>
  <c r="D7" i="3" l="1"/>
  <c r="L8" i="7"/>
  <c r="E7" i="3" s="1"/>
  <c r="A8" i="8"/>
  <c r="A9" i="8" s="1"/>
  <c r="A10" i="8" s="1"/>
  <c r="A11" i="8" s="1"/>
  <c r="A12" i="8" s="1"/>
  <c r="A13" i="8" s="1"/>
  <c r="A14" i="8" l="1"/>
  <c r="A15" i="8" s="1"/>
  <c r="A16" i="8" s="1"/>
  <c r="A17" i="8" s="1"/>
  <c r="A18" i="8" s="1"/>
  <c r="A19" i="8" s="1"/>
  <c r="A20" i="8" s="1"/>
  <c r="A21" i="8" l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A37" i="8" s="1"/>
  <c r="A38" i="8" s="1"/>
  <c r="A39" i="8" s="1"/>
  <c r="A40" i="8" s="1"/>
  <c r="A41" i="8" s="1"/>
  <c r="A42" i="8" s="1"/>
  <c r="A43" i="8" s="1"/>
  <c r="A44" i="8" s="1"/>
  <c r="A45" i="8" s="1"/>
  <c r="A56" i="8" s="1"/>
</calcChain>
</file>

<file path=xl/sharedStrings.xml><?xml version="1.0" encoding="utf-8"?>
<sst xmlns="http://schemas.openxmlformats.org/spreadsheetml/2006/main" count="786" uniqueCount="262">
  <si>
    <t>М А Ъ Л У М О Т</t>
  </si>
  <si>
    <t>МЛН.СЎМ</t>
  </si>
  <si>
    <t>Т/р</t>
  </si>
  <si>
    <t>Ҳисобот даври</t>
  </si>
  <si>
    <t>Йўналишлари</t>
  </si>
  <si>
    <t>Товар (иш ва хизмат)лар харид қилиш учун тузилган шартномалар</t>
  </si>
  <si>
    <t>Молиялаштириш манбаси</t>
  </si>
  <si>
    <t>Сони</t>
  </si>
  <si>
    <t>Суммаси</t>
  </si>
  <si>
    <t>Х</t>
  </si>
  <si>
    <t>Жами</t>
  </si>
  <si>
    <t>Асосий воситалар харид қилиш</t>
  </si>
  <si>
    <t>Кам баҳоли ва тез эскирувчи буюмлар харид қилиш</t>
  </si>
  <si>
    <t>Қурилиш, реконструкция қилиш ва таъмирлаш</t>
  </si>
  <si>
    <t>Сақлаш харажатлари билан боғлиқ харидлар</t>
  </si>
  <si>
    <t>Пудратчи тўғрисида маълумотлар</t>
  </si>
  <si>
    <t>Корхона СТИРи</t>
  </si>
  <si>
    <t>Пудратчи номи</t>
  </si>
  <si>
    <t>Харид қилинган товарлар ва хизматлар номи</t>
  </si>
  <si>
    <t>Молиялаштириш манбаси*</t>
  </si>
  <si>
    <t>Харид жараёнини амалга ошириш тури</t>
  </si>
  <si>
    <t>Лот/шартнома рақами</t>
  </si>
  <si>
    <t>Харид қилинаётган товарлар (хизматлар) ўлчов бирлиги (имконият даражасида)</t>
  </si>
  <si>
    <t>Харид қилинаётган товарлар (хизматлар) миқдори (ҳажми)</t>
  </si>
  <si>
    <t>Битим (шартнома) бўйича товарлар (хизматлар) бир бирлиги нархи (тарифи)</t>
  </si>
  <si>
    <t>Харид қилинган товарлар (хизматлар) жами миқдори (ҳажми) қиймати
(минг сўм)</t>
  </si>
  <si>
    <t>Нетканое полотно</t>
  </si>
  <si>
    <t>http://shop.uzex.uz</t>
  </si>
  <si>
    <t>"ZABONA TRADING GROUP" mas`uliyati cheklangan jamiyati</t>
  </si>
  <si>
    <t>Метр</t>
  </si>
  <si>
    <t>Жидкое мыло</t>
  </si>
  <si>
    <t>Лот № 8870037 ДОГОВОР № 8852191</t>
  </si>
  <si>
    <t>Лот № 8842600 ДОГОВОР № 8786489</t>
  </si>
  <si>
    <t>ООО ZUN NUN</t>
  </si>
  <si>
    <t>шт</t>
  </si>
  <si>
    <t>Салфетка</t>
  </si>
  <si>
    <t>Лот № 8870909 ДОГОВОР № 8854254</t>
  </si>
  <si>
    <t>YaTT Dadaboyev Abduraxmon Ne'matjon o'g'li</t>
  </si>
  <si>
    <t>пачка</t>
  </si>
  <si>
    <t>Краска</t>
  </si>
  <si>
    <t>Лот № 8875111 ДОГОВОР № 8865317</t>
  </si>
  <si>
    <t>BIG DIAMOND GROUP МЧЖ</t>
  </si>
  <si>
    <t>Банка</t>
  </si>
  <si>
    <t>Акриловая эмульсия</t>
  </si>
  <si>
    <t>Лот № 8878695 ДОГОВОР № 8871064</t>
  </si>
  <si>
    <t>Туалетная бумага</t>
  </si>
  <si>
    <t>Лот № 8890782 ДОГОВОР № 8901463</t>
  </si>
  <si>
    <t>"Нафосат Гушт-сут савдо харид" МЧЖ</t>
  </si>
  <si>
    <t>Бумага А4</t>
  </si>
  <si>
    <t>Лот № 8905481 ДОГОВОР № 8937776</t>
  </si>
  <si>
    <t>Бумага А4 снегуричка</t>
  </si>
  <si>
    <t>Лот № 8918936 ДОГОВОР № 8973670</t>
  </si>
  <si>
    <t>Namangan Kanselyariyalari MCHJ</t>
  </si>
  <si>
    <t>Ручка</t>
  </si>
  <si>
    <t>Лот № 8918933 ДОГОВОР № 8973810</t>
  </si>
  <si>
    <t>Папка скоросшиватель</t>
  </si>
  <si>
    <t>Лот № 8933790 ДОГОВОР № 9010198</t>
  </si>
  <si>
    <t>ООО PERFECT SALES MARKET</t>
  </si>
  <si>
    <t>Тряпка</t>
  </si>
  <si>
    <t>Лот № 9036776 ДОГОВОР № 9128198</t>
  </si>
  <si>
    <t>ООО BARAKA BARHAYOT BUSINESS</t>
  </si>
  <si>
    <t>Лот № 9045836 ДОГОВОР № 9136926</t>
  </si>
  <si>
    <t>Порошок</t>
  </si>
  <si>
    <t>Лот № 9074689 ДОГОВОР № 9169197</t>
  </si>
  <si>
    <t>ООО UNITED BUSINESS OFFICE</t>
  </si>
  <si>
    <t>кг</t>
  </si>
  <si>
    <t>ELBURS-MEGA TRADE MCHJ</t>
  </si>
  <si>
    <t>Скоба</t>
  </si>
  <si>
    <t>Лот № 9074726 ДОГОВОР № 9169697</t>
  </si>
  <si>
    <t>Namangan Kans Savdo MChJ</t>
  </si>
  <si>
    <t>Кондиционер</t>
  </si>
  <si>
    <t>Бюджет</t>
  </si>
  <si>
    <t>Лот № 3222855 ДОГОВОР № 7769707</t>
  </si>
  <si>
    <t>TOP INNOVATION ХК</t>
  </si>
  <si>
    <t>январь-март</t>
  </si>
  <si>
    <t>апрель-июнь</t>
  </si>
  <si>
    <t>I-чорак</t>
  </si>
  <si>
    <t>II-чорак</t>
  </si>
  <si>
    <t>1-чорак</t>
  </si>
  <si>
    <t>2-чорак</t>
  </si>
  <si>
    <t>ООО ORGSELL</t>
  </si>
  <si>
    <t>http://cooperation.uz</t>
  </si>
  <si>
    <t>бюджет</t>
  </si>
  <si>
    <t>Компьютерный моноблок</t>
  </si>
  <si>
    <t>Шт</t>
  </si>
  <si>
    <t>Принтер</t>
  </si>
  <si>
    <t>2021 йил январь-июнь ойларида Наманган вилояти бўйича Ғазначилик бошқармаси томонидан асосий воситалар 
харид қилиш учун ўтказилган танловлар (тендерлар) ва амалга оширилган давлат харидлари тўғрисидаги</t>
  </si>
  <si>
    <t>"SMART SERVICE STORE " ХК</t>
  </si>
  <si>
    <t>Электрон дўкон</t>
  </si>
  <si>
    <t>UTP кабель</t>
  </si>
  <si>
    <t>Штука</t>
  </si>
  <si>
    <t>"Наманган канцеляриялари"МЧЖ</t>
  </si>
  <si>
    <t>Скоросшиватель</t>
  </si>
  <si>
    <t>Х/т “Дедакузиев Собит”</t>
  </si>
  <si>
    <t>Миллий дўкон</t>
  </si>
  <si>
    <t>Изготовление и монтаж стенда</t>
  </si>
  <si>
    <t>Филиал НКЭИС "Узбекинвест"</t>
  </si>
  <si>
    <t>Прямые договора (УП-3953)</t>
  </si>
  <si>
    <t>обязательное страхование гражданской ответственности работодателя (ОСГОР)</t>
  </si>
  <si>
    <t>YATT XAMIDOV AZIZBEK OYBEK O'GLI</t>
  </si>
  <si>
    <t xml:space="preserve">Телефонный аппарат </t>
  </si>
  <si>
    <t>ЧП "DILBAR TRADE"</t>
  </si>
  <si>
    <t>Замок</t>
  </si>
  <si>
    <t>"Muxammad Usmon mega stroy montaj" МЧЖ</t>
  </si>
  <si>
    <t>Ручки дверные</t>
  </si>
  <si>
    <t>"Яшин саноат савдо харид" Х/К</t>
  </si>
  <si>
    <t>Изготовление полиграфических товаров (Иш юритиш китобларини тайёрлаш)</t>
  </si>
  <si>
    <t>OOO REAL-BIZNES-IMPEX</t>
  </si>
  <si>
    <t>Полиграфические услуги (Хужжат тикиш)</t>
  </si>
  <si>
    <t>Ип ООО "Яндис"</t>
  </si>
  <si>
    <t>Флешкрта</t>
  </si>
  <si>
    <t>ЯТТ Каримов Бахтиёр Тургунбаевич</t>
  </si>
  <si>
    <t>Электро нагреватель</t>
  </si>
  <si>
    <t>2021 йил январь-июнь ойларида Наманган вилояти давлат молиявий назорат бошқармаси томонидан кам баҳоли ва тез эскирувчи буюмлар 
харид қилиш учун ўтказилган танловлар (тендерлар) ва амалга оширилган давлат харидлари тўғрисидаги</t>
  </si>
  <si>
    <t>III-чорак</t>
  </si>
  <si>
    <t>IV-чорак</t>
  </si>
  <si>
    <t>3-чорак</t>
  </si>
  <si>
    <t>4-чорак</t>
  </si>
  <si>
    <t>Телевизор</t>
  </si>
  <si>
    <t>Лот № 3331415 ДОГОВОР № 7962899</t>
  </si>
  <si>
    <t xml:space="preserve">  "Qadirdon Hamjihat Dustlik" МЧЖ</t>
  </si>
  <si>
    <t>Лот № 3370455 ДОГОВОР № 8012314</t>
  </si>
  <si>
    <t>Моноблок</t>
  </si>
  <si>
    <t>Стул</t>
  </si>
  <si>
    <t xml:space="preserve">  Global Tex Prom Servis XK</t>
  </si>
  <si>
    <t>Лот № 3370393 ДОГОВОР № 8012402</t>
  </si>
  <si>
    <t xml:space="preserve">  QADIRDON HAMJIHAT DO'STLIK MCHJ</t>
  </si>
  <si>
    <t>Лот № 2586781 ДОГОВОР № 70</t>
  </si>
  <si>
    <t>Уголок</t>
  </si>
  <si>
    <t>"SHUXRAT KOMPLEKS"XK</t>
  </si>
  <si>
    <t>Лот № 3377037 ДОГОВОР № 8017750</t>
  </si>
  <si>
    <t>Компьютер</t>
  </si>
  <si>
    <t>"Qadirdon Hamjihat Dustlik" МЧЖ</t>
  </si>
  <si>
    <t>Лот № 3376847 ДОГОВОР № 8016599</t>
  </si>
  <si>
    <t>Стол</t>
  </si>
  <si>
    <t>Лот № 3375600 ДОГОВОР № 8016810</t>
  </si>
  <si>
    <t>Лот № 3375595 ДОГОВОР № 8016809</t>
  </si>
  <si>
    <t>стенка офисная</t>
  </si>
  <si>
    <t xml:space="preserve">  "SHUXRAT KOMPLEKS"XK</t>
  </si>
  <si>
    <t>Тумба под аппаратуру</t>
  </si>
  <si>
    <t>Лот № 3375593 ДОГОВОР № 8017052</t>
  </si>
  <si>
    <t>Термопот</t>
  </si>
  <si>
    <t>Газовая плита</t>
  </si>
  <si>
    <t>"GLOBAL INVESTMENT GROUP" МЧЖ</t>
  </si>
  <si>
    <t>Лот № 2581135 ДОГОВОР № 204/ю</t>
  </si>
  <si>
    <t>Октябр-декабр</t>
  </si>
  <si>
    <t>июль-сентябрь</t>
  </si>
  <si>
    <t>СП HUMSAR</t>
  </si>
  <si>
    <t>ООО TURSUNBAYEVA AYJAN ORAZBEKOVNA</t>
  </si>
  <si>
    <t>"Мустакиллик бунёдкори"КТИЧК</t>
  </si>
  <si>
    <t>Лот № 9187176 ДОГОВОР № 9343665</t>
  </si>
  <si>
    <t>Лот № 9153773 ДОГОВОР № 9295215</t>
  </si>
  <si>
    <t>Лот № 9111577 ДОГОВОР № 9222047</t>
  </si>
  <si>
    <t>Лот № 9118646 ДОГОВОР № 9232592</t>
  </si>
  <si>
    <t>Лот № 9118522 ДОГОВОР № 9232360</t>
  </si>
  <si>
    <t>Калам</t>
  </si>
  <si>
    <t>Скрепы</t>
  </si>
  <si>
    <t>октябр-декабр</t>
  </si>
  <si>
    <t>Чистящее средство</t>
  </si>
  <si>
    <t>Лот № 9263371 ДОГОВОР № 9454556</t>
  </si>
  <si>
    <t xml:space="preserve">  "Наманган канцеляриялари"МЧЖ</t>
  </si>
  <si>
    <t>Лот № 9271534 ДОГОВОР № 9463377</t>
  </si>
  <si>
    <t>Ковилжон Азимов и/ч кооперативи</t>
  </si>
  <si>
    <t>Лот № 3304504 ДОГОВОР № 7917710</t>
  </si>
  <si>
    <t>Установка ковроланов</t>
  </si>
  <si>
    <t>Кв.м</t>
  </si>
  <si>
    <t>Лот № 3304503 ДОГОВОР № 7917709</t>
  </si>
  <si>
    <t>COMFORT COMMERCE</t>
  </si>
  <si>
    <t>"Piskent Nematlari" Ф/Х</t>
  </si>
  <si>
    <t>ООО IRWIN</t>
  </si>
  <si>
    <t>MUMINOV/А</t>
  </si>
  <si>
    <t>ООО FUTURE STIMUL TRADE</t>
  </si>
  <si>
    <t>МЧЖ Квадра форм</t>
  </si>
  <si>
    <t>Zepter XK</t>
  </si>
  <si>
    <t>QADIRDON HAMJIHAT DO'STLIK MCHJ</t>
  </si>
  <si>
    <t>ЯТТ "Х.Х.Насритдинов"</t>
  </si>
  <si>
    <t>306590995</t>
  </si>
  <si>
    <t>303728238</t>
  </si>
  <si>
    <t>307207075</t>
  </si>
  <si>
    <t>601443372</t>
  </si>
  <si>
    <t>308368255</t>
  </si>
  <si>
    <t>205730863</t>
  </si>
  <si>
    <t>Лот № 2582677 ДОГОВОР № 17</t>
  </si>
  <si>
    <t>Лот № 2584702 ДОГОВОР № 19</t>
  </si>
  <si>
    <t>Лот № 2584531 ДОГОВОР № 1</t>
  </si>
  <si>
    <t>Лот № 2586858 ДОГОВОР № 335</t>
  </si>
  <si>
    <t>Лот № 2572915 ДОГОВОР № 322</t>
  </si>
  <si>
    <t>Лот № 2573099 ДОГОВОР № 327</t>
  </si>
  <si>
    <t>Лот № 9371867 ДОГОВОР № 9573292</t>
  </si>
  <si>
    <t>Лот № 9371682 ДОГОВОР № 9573346</t>
  </si>
  <si>
    <t>Лот № 9371696 ДОГОВОР № 9573404</t>
  </si>
  <si>
    <t>Лот № 9351422 ДОГОВОР № 9551563</t>
  </si>
  <si>
    <t>Лот № 9319479 ДОГОВОР № 9517990</t>
  </si>
  <si>
    <t>Лот № 9319520 ДОГОВОР № 9518213</t>
  </si>
  <si>
    <t>Лот № 9319530 ДОГОВОР № 9518039</t>
  </si>
  <si>
    <t>Лот № 9319539 ДОГОВОР № 9518040</t>
  </si>
  <si>
    <t>Лот № 9319339 ДОГОВОР № 9518363</t>
  </si>
  <si>
    <t>Метла</t>
  </si>
  <si>
    <t>Хлор</t>
  </si>
  <si>
    <t>Половая тряпка, метр</t>
  </si>
  <si>
    <t xml:space="preserve">  Туалетная бумага</t>
  </si>
  <si>
    <t xml:space="preserve">  Байрок сотиб олиш учун</t>
  </si>
  <si>
    <t>Герб сотиб олиш учун.</t>
  </si>
  <si>
    <t xml:space="preserve">  Бумага А4</t>
  </si>
  <si>
    <t>Набор посуды</t>
  </si>
  <si>
    <t>Комплект</t>
  </si>
  <si>
    <t>Коса</t>
  </si>
  <si>
    <t>Ложка</t>
  </si>
  <si>
    <t>Чаша Генуя</t>
  </si>
  <si>
    <t>Чайник</t>
  </si>
  <si>
    <t>Тарелка</t>
  </si>
  <si>
    <t xml:space="preserve">  Салфетница</t>
  </si>
  <si>
    <t>Кружка</t>
  </si>
  <si>
    <t>Поднос</t>
  </si>
  <si>
    <t xml:space="preserve">  Набор посуды</t>
  </si>
  <si>
    <t xml:space="preserve">  Чайник</t>
  </si>
  <si>
    <t>Видео регистратор</t>
  </si>
  <si>
    <t xml:space="preserve">  Антирадар</t>
  </si>
  <si>
    <t xml:space="preserve">  Чехол</t>
  </si>
  <si>
    <t>Сигнализационный пульт</t>
  </si>
  <si>
    <t>Кресло офисное</t>
  </si>
  <si>
    <t>Апрел-июнь</t>
  </si>
  <si>
    <t>Январь-март</t>
  </si>
  <si>
    <t>Лот № 2068068 ДОГОВОР № 03.</t>
  </si>
  <si>
    <t>ЯТТ Маматханов Авазбек Акмалханович</t>
  </si>
  <si>
    <t>Июл-август</t>
  </si>
  <si>
    <t>"Ишонч куриклаш сервис"МЧЖ</t>
  </si>
  <si>
    <t>Автоматический дверной доводчик</t>
  </si>
  <si>
    <t>Лот № 2065354 ДОГОВОР № 16.</t>
  </si>
  <si>
    <t xml:space="preserve">  "Авазбек-2000" МЧЖ</t>
  </si>
  <si>
    <t>Установка жалюзей</t>
  </si>
  <si>
    <t>Лот № 3278222 ДОГОВОР № 7873459</t>
  </si>
  <si>
    <t>Xavoqand giilam Savdo МЧЖ</t>
  </si>
  <si>
    <t>Лот № 2536935 ДОГОВОР № 03</t>
  </si>
  <si>
    <t>Коврик</t>
  </si>
  <si>
    <t>Куб.М</t>
  </si>
  <si>
    <t>2022 йил 1 январ ҳолатига Наманган вилояти ҳокимлигининг молия бош бошқармаси томонидан ўтказилган танловлар (тендерлар) ва амалга оширилган давлат харидлари тўғрисидаги</t>
  </si>
  <si>
    <t>2022 йил 1 январ ҳолатига Наманган вилояти Давлат молиявий назорат бошқармаси томонидан ўтказилган 
танловлар (тендерлар) ва амалга оширилган давлат харидлари тўғрисидаги</t>
  </si>
  <si>
    <t>2021 йил январь-декабрь ойларида Наманган вилояти ҳокимлигининг молия бош бошқармаси томонидан асосий воситалар 
харид қилиш учун ўтказилган танловлар (тендерлар) ва амалга оширилган давлат харидлари тўғрисидаги</t>
  </si>
  <si>
    <t>2022 йил 1 январь ҳолатига Наманган вилояти бўйича Ғазначилик бошқармаси томонидан ўтказилган танловлар (тендерлар) ва амалга оширилган давлат харидлари тўғрисидаги</t>
  </si>
  <si>
    <t>http://milliydokon.uzex.uz/</t>
  </si>
  <si>
    <t>Меридиян 777 МЧЖ</t>
  </si>
  <si>
    <t>Октябрь-декабрь</t>
  </si>
  <si>
    <t>танлаш</t>
  </si>
  <si>
    <t xml:space="preserve">	2583468</t>
  </si>
  <si>
    <t>PASTRY BOUTIQUE хусусий корхонаси</t>
  </si>
  <si>
    <t xml:space="preserve">Техническое обслуживание холодильных установок	</t>
  </si>
  <si>
    <t>ООО EXCLUSIVE KLIMAT GROUP 2020</t>
  </si>
  <si>
    <t>Услуга</t>
  </si>
  <si>
    <t>Ремонт и профилактика кондиционеров</t>
  </si>
  <si>
    <t xml:space="preserve">ООО EXCLUSIVE KLIMAT GROUP 2020	</t>
  </si>
  <si>
    <t>Изготовление открыток</t>
  </si>
  <si>
    <t>октябрь-декабрь</t>
  </si>
  <si>
    <t xml:space="preserve">Жалюзи </t>
  </si>
  <si>
    <t>ООО PARDALAR SAVDO</t>
  </si>
  <si>
    <t>Ремонт кондиционеров</t>
  </si>
  <si>
    <t xml:space="preserve">ООО PARDALAR SAVDO	</t>
  </si>
  <si>
    <t xml:space="preserve">307865604	</t>
  </si>
  <si>
    <t>2021 йил январь-декабрь  Наманган вилояти бўйича Ғазначилик бошқармаси томонидан кам баҳоли ва тез эскирувчи буюмлар 
харид қилиш учун ўтказилган танловлар (тендерлар) ва амалга оширилган давлат харидлари тўғрисидаги</t>
  </si>
  <si>
    <t>Июль-сентябрь</t>
  </si>
  <si>
    <t>2021 йил январ-декабрь ойларида Наманган вилояти давлат молиявий назорат бошқармаси томонидан асосий воситалар 
харид қилиш учун ўтказилган танловлар (тендерлар) ва амалга оширилган давлат харидлари тўғрисидаги</t>
  </si>
  <si>
    <t>2021 йил январь-декабрь ойида Наманган вилояти ҳокимлигининг молия бош бошқармаси томонидан кам баҳоли ва тез эскирувчи буюмлар 
харид қилиш учун ўтказилган танловлар (тендерлар) ва амалга оширилган давлат харидлари тўғрисидаги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</si>
</sst>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\ _₽"/>
    <numFmt numFmtId="165" formatCode="#,##0.0"/>
    <numFmt numFmtId="166" formatCode="#,##0.0\ _₽"/>
  </numFmts>
  <fonts count="6" x14ac:knownFonts="1">
    <font>
      <sz val="11"/>
      <color theme="1"/>
      <name val="Calibri"/>
      <family val="2"/>
      <charset val="204"/>
      <scheme val="minor"/>
    </font>
    <font>
      <sz val="14"/>
      <color rgb="FF002060"/>
      <name val="Times New Roman"/>
      <family val="1"/>
      <charset val="204"/>
    </font>
    <font>
      <b/>
      <sz val="14"/>
      <color rgb="FF002060"/>
      <name val="Times New Roman"/>
      <family val="1"/>
      <charset val="204"/>
    </font>
    <font>
      <b/>
      <sz val="10"/>
      <color rgb="FF002060"/>
      <name val="Times New Roman"/>
      <family val="1"/>
      <charset val="204"/>
    </font>
    <font>
      <b/>
      <sz val="15"/>
      <color rgb="FF002060"/>
      <name val="Times New Roman"/>
      <family val="1"/>
      <charset val="204"/>
    </font>
    <font>
      <b/>
      <sz val="20"/>
      <color rgb="FF00206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rgb="FF0070C0"/>
      </left>
      <right style="thin">
        <color rgb="FF0070C0"/>
      </right>
      <top style="medium">
        <color rgb="FF0070C0"/>
      </top>
      <bottom style="hair">
        <color rgb="FF0070C0"/>
      </bottom>
      <diagonal/>
    </border>
    <border>
      <left style="thin">
        <color rgb="FF0070C0"/>
      </left>
      <right style="thin">
        <color rgb="FF0070C0"/>
      </right>
      <top style="medium">
        <color rgb="FF0070C0"/>
      </top>
      <bottom style="hair">
        <color rgb="FF0070C0"/>
      </bottom>
      <diagonal/>
    </border>
    <border>
      <left style="thin">
        <color rgb="FF0070C0"/>
      </left>
      <right style="medium">
        <color rgb="FF0070C0"/>
      </right>
      <top style="medium">
        <color rgb="FF0070C0"/>
      </top>
      <bottom style="hair">
        <color rgb="FF0070C0"/>
      </bottom>
      <diagonal/>
    </border>
    <border>
      <left style="medium">
        <color rgb="FF0070C0"/>
      </left>
      <right style="thin">
        <color rgb="FF0070C0"/>
      </right>
      <top style="hair">
        <color rgb="FF0070C0"/>
      </top>
      <bottom style="hair">
        <color rgb="FF0070C0"/>
      </bottom>
      <diagonal/>
    </border>
    <border>
      <left style="thin">
        <color rgb="FF0070C0"/>
      </left>
      <right style="thin">
        <color rgb="FF0070C0"/>
      </right>
      <top style="hair">
        <color rgb="FF0070C0"/>
      </top>
      <bottom style="hair">
        <color rgb="FF0070C0"/>
      </bottom>
      <diagonal/>
    </border>
    <border>
      <left style="thin">
        <color rgb="FF0070C0"/>
      </left>
      <right style="medium">
        <color rgb="FF0070C0"/>
      </right>
      <top style="hair">
        <color rgb="FF0070C0"/>
      </top>
      <bottom style="hair">
        <color rgb="FF0070C0"/>
      </bottom>
      <diagonal/>
    </border>
    <border>
      <left style="medium">
        <color rgb="FF0070C0"/>
      </left>
      <right style="thin">
        <color rgb="FF0070C0"/>
      </right>
      <top style="hair">
        <color rgb="FF0070C0"/>
      </top>
      <bottom style="medium">
        <color rgb="FF0070C0"/>
      </bottom>
      <diagonal/>
    </border>
    <border>
      <left style="thin">
        <color rgb="FF0070C0"/>
      </left>
      <right style="thin">
        <color rgb="FF0070C0"/>
      </right>
      <top style="hair">
        <color rgb="FF0070C0"/>
      </top>
      <bottom style="medium">
        <color rgb="FF0070C0"/>
      </bottom>
      <diagonal/>
    </border>
    <border>
      <left style="thin">
        <color rgb="FF0070C0"/>
      </left>
      <right style="medium">
        <color rgb="FF0070C0"/>
      </right>
      <top style="hair">
        <color rgb="FF0070C0"/>
      </top>
      <bottom style="medium">
        <color rgb="FF0070C0"/>
      </bottom>
      <diagonal/>
    </border>
    <border>
      <left style="medium">
        <color rgb="FF0070C0"/>
      </left>
      <right style="thin">
        <color rgb="FF0070C0"/>
      </right>
      <top/>
      <bottom style="hair">
        <color rgb="FF0070C0"/>
      </bottom>
      <diagonal/>
    </border>
    <border>
      <left style="thin">
        <color rgb="FF0070C0"/>
      </left>
      <right style="thin">
        <color rgb="FF0070C0"/>
      </right>
      <top/>
      <bottom style="hair">
        <color rgb="FF0070C0"/>
      </bottom>
      <diagonal/>
    </border>
    <border>
      <left style="thin">
        <color rgb="FF0070C0"/>
      </left>
      <right style="medium">
        <color rgb="FF0070C0"/>
      </right>
      <top/>
      <bottom style="hair">
        <color rgb="FF0070C0"/>
      </bottom>
      <diagonal/>
    </border>
    <border>
      <left style="medium">
        <color rgb="FF0070C0"/>
      </left>
      <right style="thin">
        <color rgb="FF0070C0"/>
      </right>
      <top style="hair">
        <color rgb="FF0070C0"/>
      </top>
      <bottom/>
      <diagonal/>
    </border>
    <border>
      <left style="thin">
        <color rgb="FF0070C0"/>
      </left>
      <right style="thin">
        <color rgb="FF0070C0"/>
      </right>
      <top style="hair">
        <color rgb="FF0070C0"/>
      </top>
      <bottom/>
      <diagonal/>
    </border>
    <border>
      <left style="thin">
        <color rgb="FF0070C0"/>
      </left>
      <right style="medium">
        <color rgb="FF0070C0"/>
      </right>
      <top style="hair">
        <color rgb="FF0070C0"/>
      </top>
      <bottom/>
      <diagonal/>
    </border>
    <border>
      <left style="thin">
        <color rgb="FF0070C0"/>
      </left>
      <right style="thin">
        <color rgb="FF0070C0"/>
      </right>
      <top/>
      <bottom/>
      <diagonal/>
    </border>
    <border>
      <left style="medium">
        <color rgb="FF0070C0"/>
      </left>
      <right style="thin">
        <color rgb="FF0070C0"/>
      </right>
      <top/>
      <bottom/>
      <diagonal/>
    </border>
    <border>
      <left style="medium">
        <color rgb="FF0070C0"/>
      </left>
      <right style="thin">
        <color rgb="FF0070C0"/>
      </right>
      <top/>
      <bottom style="thick">
        <color rgb="FF0070C0"/>
      </bottom>
      <diagonal/>
    </border>
    <border>
      <left style="thin">
        <color rgb="FF0070C0"/>
      </left>
      <right style="thin">
        <color rgb="FF0070C0"/>
      </right>
      <top/>
      <bottom style="thick">
        <color rgb="FF0070C0"/>
      </bottom>
      <diagonal/>
    </border>
    <border>
      <left style="thin">
        <color rgb="FF0070C0"/>
      </left>
      <right style="medium">
        <color rgb="FF0070C0"/>
      </right>
      <top style="hair">
        <color rgb="FF0070C0"/>
      </top>
      <bottom style="thick">
        <color rgb="FF0070C0"/>
      </bottom>
      <diagonal/>
    </border>
    <border>
      <left style="thick">
        <color rgb="FF0070C0"/>
      </left>
      <right style="thin">
        <color rgb="FF0070C0"/>
      </right>
      <top style="thick">
        <color rgb="FF0070C0"/>
      </top>
      <bottom style="hair">
        <color rgb="FF0070C0"/>
      </bottom>
      <diagonal/>
    </border>
    <border>
      <left style="thin">
        <color rgb="FF0070C0"/>
      </left>
      <right style="thin">
        <color rgb="FF0070C0"/>
      </right>
      <top style="thick">
        <color rgb="FF0070C0"/>
      </top>
      <bottom style="hair">
        <color rgb="FF0070C0"/>
      </bottom>
      <diagonal/>
    </border>
    <border>
      <left style="thin">
        <color rgb="FF0070C0"/>
      </left>
      <right style="thick">
        <color rgb="FF0070C0"/>
      </right>
      <top style="thick">
        <color rgb="FF0070C0"/>
      </top>
      <bottom style="hair">
        <color rgb="FF0070C0"/>
      </bottom>
      <diagonal/>
    </border>
    <border>
      <left style="thick">
        <color rgb="FF0070C0"/>
      </left>
      <right style="thin">
        <color rgb="FF0070C0"/>
      </right>
      <top style="hair">
        <color rgb="FF0070C0"/>
      </top>
      <bottom style="hair">
        <color rgb="FF0070C0"/>
      </bottom>
      <diagonal/>
    </border>
    <border>
      <left style="thin">
        <color rgb="FF0070C0"/>
      </left>
      <right style="thick">
        <color rgb="FF0070C0"/>
      </right>
      <top style="hair">
        <color rgb="FF0070C0"/>
      </top>
      <bottom style="hair">
        <color rgb="FF0070C0"/>
      </bottom>
      <diagonal/>
    </border>
    <border>
      <left style="thick">
        <color rgb="FF0070C0"/>
      </left>
      <right style="thin">
        <color rgb="FF0070C0"/>
      </right>
      <top style="hair">
        <color rgb="FF0070C0"/>
      </top>
      <bottom style="thick">
        <color rgb="FF0070C0"/>
      </bottom>
      <diagonal/>
    </border>
    <border>
      <left style="thin">
        <color rgb="FF0070C0"/>
      </left>
      <right style="thin">
        <color rgb="FF0070C0"/>
      </right>
      <top style="hair">
        <color rgb="FF0070C0"/>
      </top>
      <bottom style="thick">
        <color rgb="FF0070C0"/>
      </bottom>
      <diagonal/>
    </border>
    <border>
      <left style="thin">
        <color rgb="FF0070C0"/>
      </left>
      <right style="thick">
        <color rgb="FF0070C0"/>
      </right>
      <top style="hair">
        <color rgb="FF0070C0"/>
      </top>
      <bottom style="thick">
        <color rgb="FF0070C0"/>
      </bottom>
      <diagonal/>
    </border>
    <border>
      <left style="thick">
        <color rgb="FF0070C0"/>
      </left>
      <right style="thin">
        <color rgb="FF0070C0"/>
      </right>
      <top/>
      <bottom style="hair">
        <color rgb="FF0070C0"/>
      </bottom>
      <diagonal/>
    </border>
    <border>
      <left style="thin">
        <color rgb="FF0070C0"/>
      </left>
      <right style="thick">
        <color rgb="FF0070C0"/>
      </right>
      <top/>
      <bottom style="hair">
        <color rgb="FF0070C0"/>
      </bottom>
      <diagonal/>
    </border>
  </borders>
  <cellStyleXfs count="1">
    <xf numFmtId="0" fontId="0" fillId="0" borderId="0"/>
  </cellStyleXfs>
  <cellXfs count="139">
    <xf numFmtId="0" fontId="0" fillId="0" borderId="0" xfId="0"/>
    <xf numFmtId="0" fontId="1" fillId="0" borderId="0" xfId="0" applyFont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3" fontId="1" fillId="0" borderId="5" xfId="0" applyNumberFormat="1" applyFont="1" applyBorder="1" applyAlignment="1">
      <alignment horizontal="center" vertical="center" wrapText="1"/>
    </xf>
    <xf numFmtId="3" fontId="1" fillId="0" borderId="6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3" fontId="1" fillId="0" borderId="8" xfId="0" applyNumberFormat="1" applyFont="1" applyBorder="1" applyAlignment="1">
      <alignment horizontal="center" vertical="center" wrapText="1"/>
    </xf>
    <xf numFmtId="3" fontId="1" fillId="0" borderId="9" xfId="0" applyNumberFormat="1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 wrapText="1"/>
    </xf>
    <xf numFmtId="3" fontId="1" fillId="0" borderId="12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2" fillId="0" borderId="5" xfId="0" applyFont="1" applyBorder="1" applyAlignment="1">
      <alignment horizontal="left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164" fontId="1" fillId="0" borderId="11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164" fontId="2" fillId="0" borderId="8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165" fontId="2" fillId="0" borderId="2" xfId="0" applyNumberFormat="1" applyFont="1" applyBorder="1" applyAlignment="1">
      <alignment horizontal="center" vertical="center" wrapText="1"/>
    </xf>
    <xf numFmtId="165" fontId="2" fillId="0" borderId="5" xfId="0" applyNumberFormat="1" applyFont="1" applyBorder="1" applyAlignment="1">
      <alignment horizontal="center" vertical="center" wrapText="1"/>
    </xf>
    <xf numFmtId="165" fontId="2" fillId="0" borderId="8" xfId="0" applyNumberFormat="1" applyFont="1" applyBorder="1" applyAlignment="1">
      <alignment horizontal="center" vertical="center" wrapText="1"/>
    </xf>
    <xf numFmtId="165" fontId="1" fillId="0" borderId="2" xfId="0" applyNumberFormat="1" applyFont="1" applyBorder="1" applyAlignment="1">
      <alignment horizontal="center" vertical="center" wrapText="1"/>
    </xf>
    <xf numFmtId="165" fontId="1" fillId="0" borderId="5" xfId="0" applyNumberFormat="1" applyFont="1" applyBorder="1" applyAlignment="1">
      <alignment horizontal="center" vertical="center" wrapText="1"/>
    </xf>
    <xf numFmtId="165" fontId="1" fillId="0" borderId="8" xfId="0" applyNumberFormat="1" applyFont="1" applyBorder="1" applyAlignment="1">
      <alignment horizontal="center" vertical="center" wrapText="1"/>
    </xf>
    <xf numFmtId="165" fontId="1" fillId="0" borderId="11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3" fontId="1" fillId="0" borderId="14" xfId="0" applyNumberFormat="1" applyFont="1" applyBorder="1" applyAlignment="1">
      <alignment horizontal="center" vertical="center" wrapText="1"/>
    </xf>
    <xf numFmtId="3" fontId="1" fillId="0" borderId="15" xfId="0" applyNumberFormat="1" applyFont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center" vertical="center" wrapText="1"/>
    </xf>
    <xf numFmtId="3" fontId="1" fillId="0" borderId="3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3" fontId="1" fillId="0" borderId="9" xfId="0" applyNumberFormat="1" applyFont="1" applyBorder="1" applyAlignment="1">
      <alignment horizontal="center" vertical="center"/>
    </xf>
    <xf numFmtId="3" fontId="1" fillId="0" borderId="8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66" fontId="2" fillId="0" borderId="2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3" fontId="1" fillId="0" borderId="19" xfId="0" applyNumberFormat="1" applyFont="1" applyBorder="1" applyAlignment="1">
      <alignment horizontal="center" vertical="center" wrapText="1"/>
    </xf>
    <xf numFmtId="3" fontId="1" fillId="0" borderId="20" xfId="0" applyNumberFormat="1" applyFont="1" applyBorder="1" applyAlignment="1">
      <alignment horizontal="center" vertical="center" wrapText="1"/>
    </xf>
    <xf numFmtId="166" fontId="2" fillId="0" borderId="5" xfId="0" applyNumberFormat="1" applyFont="1" applyBorder="1" applyAlignment="1">
      <alignment horizontal="center" vertical="center" wrapText="1"/>
    </xf>
    <xf numFmtId="165" fontId="1" fillId="0" borderId="25" xfId="0" applyNumberFormat="1" applyFont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165" fontId="1" fillId="0" borderId="5" xfId="0" applyNumberFormat="1" applyFont="1" applyFill="1" applyBorder="1" applyAlignment="1">
      <alignment horizontal="center" vertical="center" wrapText="1"/>
    </xf>
    <xf numFmtId="165" fontId="1" fillId="0" borderId="25" xfId="0" applyNumberFormat="1" applyFont="1" applyFill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165" fontId="1" fillId="0" borderId="27" xfId="0" applyNumberFormat="1" applyFont="1" applyBorder="1" applyAlignment="1">
      <alignment horizontal="center" vertical="center" wrapText="1"/>
    </xf>
    <xf numFmtId="165" fontId="1" fillId="0" borderId="28" xfId="0" applyNumberFormat="1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165" fontId="1" fillId="0" borderId="30" xfId="0" applyNumberFormat="1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165" fontId="1" fillId="0" borderId="6" xfId="0" applyNumberFormat="1" applyFont="1" applyBorder="1" applyAlignment="1">
      <alignment horizontal="center" vertical="center" wrapText="1"/>
    </xf>
    <xf numFmtId="165" fontId="1" fillId="0" borderId="9" xfId="0" applyNumberFormat="1" applyFont="1" applyBorder="1" applyAlignment="1">
      <alignment horizontal="center" vertical="center" wrapText="1"/>
    </xf>
    <xf numFmtId="165" fontId="1" fillId="0" borderId="12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 wrapText="1"/>
    </xf>
    <xf numFmtId="3" fontId="2" fillId="0" borderId="9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24F02_RUH_1\AppData\Local\Microsoft\Windows\INetCache\OLK328C\2_524671178084293422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-илова Молия"/>
      <sheetName val="3-илова ДМН"/>
      <sheetName val="3-илова Газна"/>
      <sheetName val="4 илова Молия"/>
      <sheetName val="4 илова ДМН"/>
      <sheetName val="4 илова Газна"/>
      <sheetName val="5 илова Молия"/>
      <sheetName val="5 илова ДМН"/>
      <sheetName val="5 илова Газна"/>
    </sheetNames>
    <sheetDataSet>
      <sheetData sheetId="0"/>
      <sheetData sheetId="1"/>
      <sheetData sheetId="2"/>
      <sheetData sheetId="3"/>
      <sheetData sheetId="4"/>
      <sheetData sheetId="5">
        <row r="7">
          <cell r="J7">
            <v>1</v>
          </cell>
        </row>
      </sheetData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http://cooperation.uz/" TargetMode="External"/><Relationship Id="rId1" Type="http://schemas.openxmlformats.org/officeDocument/2006/relationships/hyperlink" Target="http://cooperation.uz/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hyperlink" Target="http://shop.uzex.uz/" TargetMode="External"/><Relationship Id="rId1" Type="http://schemas.openxmlformats.org/officeDocument/2006/relationships/hyperlink" Target="http://shop.uzex.uz/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hyperlink" Target="http://shop.uzex.uz/" TargetMode="External"/><Relationship Id="rId1" Type="http://schemas.openxmlformats.org/officeDocument/2006/relationships/hyperlink" Target="http://shop.uzex.uz/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26"/>
  <sheetViews>
    <sheetView topLeftCell="A16" zoomScale="85" zoomScaleNormal="85" workbookViewId="0">
      <selection activeCell="F5" sqref="F5:F6"/>
    </sheetView>
  </sheetViews>
  <sheetFormatPr defaultRowHeight="18.75" x14ac:dyDescent="0.25"/>
  <cols>
    <col min="1" max="1" width="7.5703125" style="1" customWidth="1"/>
    <col min="2" max="2" width="35.28515625" style="1" customWidth="1"/>
    <col min="3" max="3" width="69.85546875" style="1" customWidth="1"/>
    <col min="4" max="5" width="18.85546875" style="1" customWidth="1"/>
    <col min="6" max="6" width="28.85546875" style="1" customWidth="1"/>
    <col min="7" max="16384" width="9.140625" style="1"/>
  </cols>
  <sheetData>
    <row r="1" spans="1:6" ht="60" customHeight="1" x14ac:dyDescent="0.25">
      <c r="A1" s="112" t="s">
        <v>236</v>
      </c>
      <c r="B1" s="112"/>
      <c r="C1" s="112"/>
      <c r="D1" s="112"/>
      <c r="E1" s="112"/>
      <c r="F1" s="112"/>
    </row>
    <row r="2" spans="1:6" ht="19.5" x14ac:dyDescent="0.25">
      <c r="A2" s="113" t="s">
        <v>0</v>
      </c>
      <c r="B2" s="113"/>
      <c r="C2" s="113"/>
      <c r="D2" s="113"/>
      <c r="E2" s="113"/>
      <c r="F2" s="113"/>
    </row>
    <row r="4" spans="1:6" ht="19.5" thickBot="1" x14ac:dyDescent="0.3">
      <c r="F4" s="12" t="s">
        <v>1</v>
      </c>
    </row>
    <row r="5" spans="1:6" ht="51.75" customHeight="1" x14ac:dyDescent="0.25">
      <c r="A5" s="102" t="s">
        <v>2</v>
      </c>
      <c r="B5" s="105" t="s">
        <v>3</v>
      </c>
      <c r="C5" s="105" t="s">
        <v>4</v>
      </c>
      <c r="D5" s="105" t="s">
        <v>5</v>
      </c>
      <c r="E5" s="105"/>
      <c r="F5" s="114" t="s">
        <v>6</v>
      </c>
    </row>
    <row r="6" spans="1:6" ht="49.5" customHeight="1" thickBot="1" x14ac:dyDescent="0.3">
      <c r="A6" s="104"/>
      <c r="B6" s="107"/>
      <c r="C6" s="107"/>
      <c r="D6" s="11" t="s">
        <v>7</v>
      </c>
      <c r="E6" s="11" t="s">
        <v>8</v>
      </c>
      <c r="F6" s="115"/>
    </row>
    <row r="7" spans="1:6" ht="21" customHeight="1" x14ac:dyDescent="0.25">
      <c r="A7" s="102" t="s">
        <v>9</v>
      </c>
      <c r="B7" s="105" t="s">
        <v>10</v>
      </c>
      <c r="C7" s="24" t="s">
        <v>11</v>
      </c>
      <c r="D7" s="25">
        <f>+D15+D19+D23+D11</f>
        <v>34</v>
      </c>
      <c r="E7" s="73">
        <f>+E15+E19+E23+E11</f>
        <v>81.667300000000012</v>
      </c>
      <c r="F7" s="26" t="s">
        <v>71</v>
      </c>
    </row>
    <row r="8" spans="1:6" ht="21" customHeight="1" x14ac:dyDescent="0.25">
      <c r="A8" s="103"/>
      <c r="B8" s="106"/>
      <c r="C8" s="13" t="s">
        <v>12</v>
      </c>
      <c r="D8" s="14">
        <f>+D12+D16+D20+D24</f>
        <v>1245</v>
      </c>
      <c r="E8" s="86">
        <f>+E12+E16+E20+E24</f>
        <v>73.5</v>
      </c>
      <c r="F8" s="15" t="s">
        <v>71</v>
      </c>
    </row>
    <row r="9" spans="1:6" ht="21" customHeight="1" x14ac:dyDescent="0.25">
      <c r="A9" s="103"/>
      <c r="B9" s="106"/>
      <c r="C9" s="13" t="s">
        <v>13</v>
      </c>
      <c r="D9" s="14"/>
      <c r="E9" s="35"/>
      <c r="F9" s="15"/>
    </row>
    <row r="10" spans="1:6" ht="21" customHeight="1" thickBot="1" x14ac:dyDescent="0.3">
      <c r="A10" s="104"/>
      <c r="B10" s="107"/>
      <c r="C10" s="27" t="s">
        <v>14</v>
      </c>
      <c r="D10" s="28"/>
      <c r="E10" s="36"/>
      <c r="F10" s="29"/>
    </row>
    <row r="11" spans="1:6" ht="21" customHeight="1" x14ac:dyDescent="0.25">
      <c r="A11" s="102">
        <v>1</v>
      </c>
      <c r="B11" s="108" t="s">
        <v>76</v>
      </c>
      <c r="C11" s="30" t="s">
        <v>11</v>
      </c>
      <c r="D11" s="31"/>
      <c r="E11" s="37"/>
      <c r="F11" s="32"/>
    </row>
    <row r="12" spans="1:6" ht="21" customHeight="1" x14ac:dyDescent="0.25">
      <c r="A12" s="103"/>
      <c r="B12" s="109"/>
      <c r="C12" s="16" t="s">
        <v>12</v>
      </c>
      <c r="D12" s="17">
        <v>10</v>
      </c>
      <c r="E12" s="38">
        <v>10.8</v>
      </c>
      <c r="F12" s="18" t="s">
        <v>71</v>
      </c>
    </row>
    <row r="13" spans="1:6" ht="21" customHeight="1" x14ac:dyDescent="0.25">
      <c r="A13" s="103"/>
      <c r="B13" s="109"/>
      <c r="C13" s="16" t="s">
        <v>13</v>
      </c>
      <c r="D13" s="17"/>
      <c r="E13" s="38"/>
      <c r="F13" s="18"/>
    </row>
    <row r="14" spans="1:6" ht="21" customHeight="1" thickBot="1" x14ac:dyDescent="0.3">
      <c r="A14" s="104"/>
      <c r="B14" s="110"/>
      <c r="C14" s="19" t="s">
        <v>14</v>
      </c>
      <c r="D14" s="33"/>
      <c r="E14" s="39"/>
      <c r="F14" s="20"/>
    </row>
    <row r="15" spans="1:6" ht="21" customHeight="1" x14ac:dyDescent="0.25">
      <c r="A15" s="111">
        <v>2</v>
      </c>
      <c r="B15" s="116" t="s">
        <v>77</v>
      </c>
      <c r="C15" s="21" t="s">
        <v>11</v>
      </c>
      <c r="D15" s="22">
        <v>1</v>
      </c>
      <c r="E15" s="40">
        <v>3.7</v>
      </c>
      <c r="F15" s="23" t="s">
        <v>71</v>
      </c>
    </row>
    <row r="16" spans="1:6" ht="21" customHeight="1" x14ac:dyDescent="0.25">
      <c r="A16" s="103"/>
      <c r="B16" s="109"/>
      <c r="C16" s="16" t="s">
        <v>12</v>
      </c>
      <c r="D16" s="17">
        <v>8</v>
      </c>
      <c r="E16" s="38">
        <v>3.6</v>
      </c>
      <c r="F16" s="18" t="s">
        <v>71</v>
      </c>
    </row>
    <row r="17" spans="1:6" ht="21" customHeight="1" x14ac:dyDescent="0.25">
      <c r="A17" s="103"/>
      <c r="B17" s="109"/>
      <c r="C17" s="16" t="s">
        <v>13</v>
      </c>
      <c r="D17" s="3"/>
      <c r="E17" s="3"/>
      <c r="F17" s="18"/>
    </row>
    <row r="18" spans="1:6" ht="21" customHeight="1" thickBot="1" x14ac:dyDescent="0.3">
      <c r="A18" s="104"/>
      <c r="B18" s="110"/>
      <c r="C18" s="19" t="s">
        <v>14</v>
      </c>
      <c r="D18" s="6"/>
      <c r="E18" s="6"/>
      <c r="F18" s="20"/>
    </row>
    <row r="19" spans="1:6" ht="21" customHeight="1" x14ac:dyDescent="0.25">
      <c r="A19" s="111">
        <v>3</v>
      </c>
      <c r="B19" s="116" t="s">
        <v>114</v>
      </c>
      <c r="C19" s="21" t="s">
        <v>11</v>
      </c>
      <c r="D19" s="22">
        <v>1</v>
      </c>
      <c r="E19" s="40">
        <v>7.7</v>
      </c>
      <c r="F19" s="23" t="s">
        <v>71</v>
      </c>
    </row>
    <row r="20" spans="1:6" ht="21" customHeight="1" x14ac:dyDescent="0.25">
      <c r="A20" s="103"/>
      <c r="B20" s="109"/>
      <c r="C20" s="16" t="s">
        <v>12</v>
      </c>
      <c r="D20" s="17">
        <v>443</v>
      </c>
      <c r="E20" s="38">
        <v>5.5</v>
      </c>
      <c r="F20" s="18" t="s">
        <v>71</v>
      </c>
    </row>
    <row r="21" spans="1:6" ht="21" customHeight="1" x14ac:dyDescent="0.25">
      <c r="A21" s="103"/>
      <c r="B21" s="109"/>
      <c r="C21" s="16" t="s">
        <v>13</v>
      </c>
      <c r="D21" s="62"/>
      <c r="E21" s="62"/>
      <c r="F21" s="18"/>
    </row>
    <row r="22" spans="1:6" ht="21" customHeight="1" thickBot="1" x14ac:dyDescent="0.3">
      <c r="A22" s="104"/>
      <c r="B22" s="110"/>
      <c r="C22" s="19" t="s">
        <v>14</v>
      </c>
      <c r="D22" s="63"/>
      <c r="E22" s="63"/>
      <c r="F22" s="20"/>
    </row>
    <row r="23" spans="1:6" ht="21" customHeight="1" x14ac:dyDescent="0.25">
      <c r="A23" s="111">
        <v>4</v>
      </c>
      <c r="B23" s="116" t="s">
        <v>115</v>
      </c>
      <c r="C23" s="21" t="s">
        <v>11</v>
      </c>
      <c r="D23" s="22">
        <f>+('4 илова Молия'!J9+'4 илова Молия'!J10+'4 илова Молия'!J11+'4 илова Молия'!J12+'4 илова Молия'!J13+'4 илова Молия'!J14+'4 илова Молия'!J15+'4 илова Молия'!J16+'4 илова Молия'!J17+'4 илова Молия'!J18+'4 илова Молия'!J19+'4 илова Молия'!J20)</f>
        <v>32</v>
      </c>
      <c r="E23" s="40">
        <f>+('4 илова Молия'!L9+'4 илова Молия'!L10+'4 илова Молия'!L11+'4 илова Молия'!L12+'4 илова Молия'!L13+'4 илова Молия'!L14+'4 илова Молия'!L15+'4 илова Молия'!L16+'4 илова Молия'!L17+'4 илова Молия'!L18+'4 илова Молия'!L19+'4 илова Молия'!L20)/1000</f>
        <v>70.267300000000006</v>
      </c>
      <c r="F23" s="23" t="s">
        <v>71</v>
      </c>
    </row>
    <row r="24" spans="1:6" ht="21" customHeight="1" x14ac:dyDescent="0.25">
      <c r="A24" s="103"/>
      <c r="B24" s="109"/>
      <c r="C24" s="16" t="s">
        <v>12</v>
      </c>
      <c r="D24" s="17">
        <v>784</v>
      </c>
      <c r="E24" s="38">
        <v>53.6</v>
      </c>
      <c r="F24" s="18" t="s">
        <v>71</v>
      </c>
    </row>
    <row r="25" spans="1:6" ht="21" customHeight="1" x14ac:dyDescent="0.25">
      <c r="A25" s="103"/>
      <c r="B25" s="109"/>
      <c r="C25" s="16" t="s">
        <v>13</v>
      </c>
      <c r="D25" s="62"/>
      <c r="E25" s="62"/>
      <c r="F25" s="18"/>
    </row>
    <row r="26" spans="1:6" ht="21" customHeight="1" thickBot="1" x14ac:dyDescent="0.3">
      <c r="A26" s="104"/>
      <c r="B26" s="110"/>
      <c r="C26" s="19" t="s">
        <v>14</v>
      </c>
      <c r="D26" s="63"/>
      <c r="E26" s="63"/>
      <c r="F26" s="20"/>
    </row>
  </sheetData>
  <mergeCells count="17">
    <mergeCell ref="A19:A22"/>
    <mergeCell ref="B19:B22"/>
    <mergeCell ref="A23:A26"/>
    <mergeCell ref="B23:B26"/>
    <mergeCell ref="A1:F1"/>
    <mergeCell ref="A2:F2"/>
    <mergeCell ref="A5:A6"/>
    <mergeCell ref="B5:B6"/>
    <mergeCell ref="C5:C6"/>
    <mergeCell ref="D5:E5"/>
    <mergeCell ref="F5:F6"/>
    <mergeCell ref="A7:A10"/>
    <mergeCell ref="B7:B10"/>
    <mergeCell ref="A11:A14"/>
    <mergeCell ref="B11:B14"/>
    <mergeCell ref="A15:A18"/>
    <mergeCell ref="B15:B18"/>
  </mergeCells>
  <printOptions horizontalCentered="1"/>
  <pageMargins left="0.39370078740157483" right="0.39370078740157483" top="0.59055118110236227" bottom="0.39370078740157483" header="0.31496062992125984" footer="0.31496062992125984"/>
  <pageSetup paperSize="9" scale="77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26"/>
  <sheetViews>
    <sheetView zoomScale="85" zoomScaleNormal="85" workbookViewId="0">
      <selection activeCell="A23" sqref="A23:A26"/>
    </sheetView>
  </sheetViews>
  <sheetFormatPr defaultRowHeight="18.75" x14ac:dyDescent="0.25"/>
  <cols>
    <col min="1" max="1" width="7.5703125" style="1" customWidth="1"/>
    <col min="2" max="2" width="35.28515625" style="1" customWidth="1"/>
    <col min="3" max="3" width="69.85546875" style="1" customWidth="1"/>
    <col min="4" max="5" width="18.85546875" style="1" customWidth="1"/>
    <col min="6" max="6" width="28.85546875" style="1" customWidth="1"/>
    <col min="7" max="16384" width="9.140625" style="1"/>
  </cols>
  <sheetData>
    <row r="1" spans="1:6" ht="60" customHeight="1" x14ac:dyDescent="0.25">
      <c r="A1" s="112" t="s">
        <v>237</v>
      </c>
      <c r="B1" s="112"/>
      <c r="C1" s="112"/>
      <c r="D1" s="112"/>
      <c r="E1" s="112"/>
      <c r="F1" s="112"/>
    </row>
    <row r="2" spans="1:6" ht="19.5" x14ac:dyDescent="0.25">
      <c r="A2" s="113" t="s">
        <v>0</v>
      </c>
      <c r="B2" s="113"/>
      <c r="C2" s="113"/>
      <c r="D2" s="113"/>
      <c r="E2" s="113"/>
      <c r="F2" s="113"/>
    </row>
    <row r="4" spans="1:6" ht="19.5" thickBot="1" x14ac:dyDescent="0.3">
      <c r="F4" s="12" t="s">
        <v>1</v>
      </c>
    </row>
    <row r="5" spans="1:6" ht="51.75" customHeight="1" x14ac:dyDescent="0.25">
      <c r="A5" s="102" t="s">
        <v>2</v>
      </c>
      <c r="B5" s="105" t="s">
        <v>3</v>
      </c>
      <c r="C5" s="105" t="s">
        <v>4</v>
      </c>
      <c r="D5" s="105" t="s">
        <v>5</v>
      </c>
      <c r="E5" s="105"/>
      <c r="F5" s="114" t="s">
        <v>6</v>
      </c>
    </row>
    <row r="6" spans="1:6" ht="19.5" thickBot="1" x14ac:dyDescent="0.3">
      <c r="A6" s="104"/>
      <c r="B6" s="107"/>
      <c r="C6" s="107"/>
      <c r="D6" s="48" t="s">
        <v>7</v>
      </c>
      <c r="E6" s="48" t="s">
        <v>8</v>
      </c>
      <c r="F6" s="115"/>
    </row>
    <row r="7" spans="1:6" x14ac:dyDescent="0.25">
      <c r="A7" s="102" t="s">
        <v>9</v>
      </c>
      <c r="B7" s="105" t="s">
        <v>10</v>
      </c>
      <c r="C7" s="24" t="s">
        <v>11</v>
      </c>
      <c r="D7" s="25">
        <f>+D11</f>
        <v>2</v>
      </c>
      <c r="E7" s="34">
        <f>+E11</f>
        <v>26.35</v>
      </c>
      <c r="F7" s="49" t="s">
        <v>71</v>
      </c>
    </row>
    <row r="8" spans="1:6" x14ac:dyDescent="0.25">
      <c r="A8" s="103"/>
      <c r="B8" s="106"/>
      <c r="C8" s="13" t="s">
        <v>12</v>
      </c>
      <c r="D8" s="14">
        <f>+D20+D24</f>
        <v>25.25</v>
      </c>
      <c r="E8" s="35">
        <f>+E20+E24</f>
        <v>8.9344999999999999</v>
      </c>
      <c r="F8" s="15" t="s">
        <v>71</v>
      </c>
    </row>
    <row r="9" spans="1:6" x14ac:dyDescent="0.25">
      <c r="A9" s="103"/>
      <c r="B9" s="106"/>
      <c r="C9" s="13" t="s">
        <v>13</v>
      </c>
      <c r="D9" s="14"/>
      <c r="E9" s="35"/>
      <c r="F9" s="15"/>
    </row>
    <row r="10" spans="1:6" ht="19.5" thickBot="1" x14ac:dyDescent="0.3">
      <c r="A10" s="104"/>
      <c r="B10" s="107"/>
      <c r="C10" s="27" t="s">
        <v>14</v>
      </c>
      <c r="D10" s="28"/>
      <c r="E10" s="36"/>
      <c r="F10" s="50"/>
    </row>
    <row r="11" spans="1:6" x14ac:dyDescent="0.25">
      <c r="A11" s="102">
        <v>1</v>
      </c>
      <c r="B11" s="108" t="s">
        <v>78</v>
      </c>
      <c r="C11" s="30" t="s">
        <v>11</v>
      </c>
      <c r="D11" s="31">
        <v>2</v>
      </c>
      <c r="E11" s="37">
        <f>+('4 илова ДМН'!L7+'4 илова ДМН'!L8)/1000</f>
        <v>26.35</v>
      </c>
      <c r="F11" s="32" t="s">
        <v>71</v>
      </c>
    </row>
    <row r="12" spans="1:6" x14ac:dyDescent="0.25">
      <c r="A12" s="103"/>
      <c r="B12" s="109"/>
      <c r="C12" s="16" t="s">
        <v>12</v>
      </c>
      <c r="D12" s="17"/>
      <c r="E12" s="38"/>
      <c r="F12" s="18"/>
    </row>
    <row r="13" spans="1:6" x14ac:dyDescent="0.25">
      <c r="A13" s="103"/>
      <c r="B13" s="109"/>
      <c r="C13" s="16" t="s">
        <v>13</v>
      </c>
      <c r="D13" s="17"/>
      <c r="E13" s="38"/>
      <c r="F13" s="18"/>
    </row>
    <row r="14" spans="1:6" ht="19.5" thickBot="1" x14ac:dyDescent="0.3">
      <c r="A14" s="104"/>
      <c r="B14" s="110"/>
      <c r="C14" s="19" t="s">
        <v>14</v>
      </c>
      <c r="D14" s="33"/>
      <c r="E14" s="39"/>
      <c r="F14" s="20"/>
    </row>
    <row r="15" spans="1:6" x14ac:dyDescent="0.25">
      <c r="A15" s="111">
        <v>2</v>
      </c>
      <c r="B15" s="116" t="s">
        <v>79</v>
      </c>
      <c r="C15" s="21" t="s">
        <v>11</v>
      </c>
      <c r="D15" s="22"/>
      <c r="E15" s="40"/>
      <c r="F15" s="23"/>
    </row>
    <row r="16" spans="1:6" x14ac:dyDescent="0.25">
      <c r="A16" s="103"/>
      <c r="B16" s="109"/>
      <c r="C16" s="16" t="s">
        <v>12</v>
      </c>
      <c r="D16" s="17"/>
      <c r="E16" s="38"/>
      <c r="F16" s="18"/>
    </row>
    <row r="17" spans="1:6" x14ac:dyDescent="0.25">
      <c r="A17" s="103"/>
      <c r="B17" s="109"/>
      <c r="C17" s="16" t="s">
        <v>13</v>
      </c>
      <c r="D17" s="53"/>
      <c r="E17" s="53"/>
      <c r="F17" s="18"/>
    </row>
    <row r="18" spans="1:6" ht="19.5" thickBot="1" x14ac:dyDescent="0.3">
      <c r="A18" s="104"/>
      <c r="B18" s="110"/>
      <c r="C18" s="19" t="s">
        <v>14</v>
      </c>
      <c r="D18" s="54"/>
      <c r="E18" s="54"/>
      <c r="F18" s="20"/>
    </row>
    <row r="19" spans="1:6" x14ac:dyDescent="0.25">
      <c r="A19" s="111">
        <v>3</v>
      </c>
      <c r="B19" s="116" t="s">
        <v>116</v>
      </c>
      <c r="C19" s="21" t="s">
        <v>11</v>
      </c>
      <c r="D19" s="22"/>
      <c r="E19" s="40"/>
      <c r="F19" s="23"/>
    </row>
    <row r="20" spans="1:6" x14ac:dyDescent="0.25">
      <c r="A20" s="103"/>
      <c r="B20" s="109"/>
      <c r="C20" s="16" t="s">
        <v>12</v>
      </c>
      <c r="D20" s="17">
        <f>+'5 илова ДМН'!J13</f>
        <v>13</v>
      </c>
      <c r="E20" s="38">
        <f>+'5 илова ДМН'!L13/1000</f>
        <v>2.1970000000000001</v>
      </c>
      <c r="F20" s="18" t="s">
        <v>71</v>
      </c>
    </row>
    <row r="21" spans="1:6" x14ac:dyDescent="0.25">
      <c r="A21" s="103"/>
      <c r="B21" s="109"/>
      <c r="C21" s="16" t="s">
        <v>13</v>
      </c>
      <c r="D21" s="62"/>
      <c r="E21" s="62"/>
      <c r="F21" s="18"/>
    </row>
    <row r="22" spans="1:6" ht="19.5" thickBot="1" x14ac:dyDescent="0.3">
      <c r="A22" s="104"/>
      <c r="B22" s="110"/>
      <c r="C22" s="19" t="s">
        <v>14</v>
      </c>
      <c r="D22" s="63"/>
      <c r="E22" s="63"/>
      <c r="F22" s="20"/>
    </row>
    <row r="23" spans="1:6" x14ac:dyDescent="0.25">
      <c r="A23" s="111">
        <v>4</v>
      </c>
      <c r="B23" s="116" t="s">
        <v>117</v>
      </c>
      <c r="C23" s="21" t="s">
        <v>11</v>
      </c>
      <c r="D23" s="22"/>
      <c r="E23" s="40"/>
      <c r="F23" s="23"/>
    </row>
    <row r="24" spans="1:6" x14ac:dyDescent="0.25">
      <c r="A24" s="103"/>
      <c r="B24" s="109"/>
      <c r="C24" s="16" t="s">
        <v>12</v>
      </c>
      <c r="D24" s="17">
        <f>+'5 илова ДМН'!J16</f>
        <v>12.25</v>
      </c>
      <c r="E24" s="38">
        <f>+'5 илова ДМН'!L16/1000</f>
        <v>6.7374999999999998</v>
      </c>
      <c r="F24" s="18" t="s">
        <v>71</v>
      </c>
    </row>
    <row r="25" spans="1:6" x14ac:dyDescent="0.25">
      <c r="A25" s="103"/>
      <c r="B25" s="109"/>
      <c r="C25" s="16" t="s">
        <v>13</v>
      </c>
      <c r="D25" s="62"/>
      <c r="E25" s="62"/>
      <c r="F25" s="18"/>
    </row>
    <row r="26" spans="1:6" ht="19.5" thickBot="1" x14ac:dyDescent="0.3">
      <c r="A26" s="104"/>
      <c r="B26" s="110"/>
      <c r="C26" s="19" t="s">
        <v>14</v>
      </c>
      <c r="D26" s="63"/>
      <c r="E26" s="63"/>
      <c r="F26" s="20"/>
    </row>
  </sheetData>
  <mergeCells count="17">
    <mergeCell ref="A1:F1"/>
    <mergeCell ref="A2:F2"/>
    <mergeCell ref="A5:A6"/>
    <mergeCell ref="B5:B6"/>
    <mergeCell ref="C5:C6"/>
    <mergeCell ref="D5:E5"/>
    <mergeCell ref="F5:F6"/>
    <mergeCell ref="A19:A22"/>
    <mergeCell ref="B19:B22"/>
    <mergeCell ref="A23:A26"/>
    <mergeCell ref="B23:B26"/>
    <mergeCell ref="A7:A10"/>
    <mergeCell ref="B7:B10"/>
    <mergeCell ref="A11:A14"/>
    <mergeCell ref="B11:B14"/>
    <mergeCell ref="A15:A18"/>
    <mergeCell ref="B15:B18"/>
  </mergeCells>
  <printOptions horizontalCentered="1"/>
  <pageMargins left="0.39370078740157483" right="0.39370078740157483" top="0.59055118110236227" bottom="0.39370078740157483" header="0.31496062992125984" footer="0.31496062992125984"/>
  <pageSetup paperSize="9" scale="77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26"/>
  <sheetViews>
    <sheetView zoomScale="85" zoomScaleNormal="85" workbookViewId="0">
      <selection activeCell="D17" sqref="D17"/>
    </sheetView>
  </sheetViews>
  <sheetFormatPr defaultRowHeight="18.75" x14ac:dyDescent="0.25"/>
  <cols>
    <col min="1" max="1" width="7.5703125" style="1" customWidth="1"/>
    <col min="2" max="2" width="35.28515625" style="1" customWidth="1"/>
    <col min="3" max="3" width="69.85546875" style="1" customWidth="1"/>
    <col min="4" max="5" width="18.85546875" style="1" customWidth="1"/>
    <col min="6" max="6" width="28.85546875" style="1" customWidth="1"/>
    <col min="7" max="16384" width="9.140625" style="1"/>
  </cols>
  <sheetData>
    <row r="1" spans="1:6" ht="60" customHeight="1" x14ac:dyDescent="0.25">
      <c r="A1" s="112" t="s">
        <v>239</v>
      </c>
      <c r="B1" s="112"/>
      <c r="C1" s="112"/>
      <c r="D1" s="112"/>
      <c r="E1" s="112"/>
      <c r="F1" s="112"/>
    </row>
    <row r="2" spans="1:6" ht="19.5" x14ac:dyDescent="0.25">
      <c r="A2" s="113" t="s">
        <v>0</v>
      </c>
      <c r="B2" s="113"/>
      <c r="C2" s="113"/>
      <c r="D2" s="113"/>
      <c r="E2" s="113"/>
      <c r="F2" s="113"/>
    </row>
    <row r="4" spans="1:6" ht="19.5" thickBot="1" x14ac:dyDescent="0.3">
      <c r="F4" s="12" t="s">
        <v>1</v>
      </c>
    </row>
    <row r="5" spans="1:6" ht="51.75" customHeight="1" x14ac:dyDescent="0.25">
      <c r="A5" s="102" t="s">
        <v>2</v>
      </c>
      <c r="B5" s="105" t="s">
        <v>3</v>
      </c>
      <c r="C5" s="105" t="s">
        <v>4</v>
      </c>
      <c r="D5" s="105" t="s">
        <v>5</v>
      </c>
      <c r="E5" s="105"/>
      <c r="F5" s="114" t="s">
        <v>6</v>
      </c>
    </row>
    <row r="6" spans="1:6" ht="19.5" thickBot="1" x14ac:dyDescent="0.3">
      <c r="A6" s="104"/>
      <c r="B6" s="107"/>
      <c r="C6" s="107"/>
      <c r="D6" s="80" t="s">
        <v>7</v>
      </c>
      <c r="E6" s="80" t="s">
        <v>8</v>
      </c>
      <c r="F6" s="115"/>
    </row>
    <row r="7" spans="1:6" x14ac:dyDescent="0.25">
      <c r="A7" s="102" t="s">
        <v>9</v>
      </c>
      <c r="B7" s="105" t="s">
        <v>10</v>
      </c>
      <c r="C7" s="24" t="s">
        <v>11</v>
      </c>
      <c r="D7" s="25">
        <f>+D11+D15+D19+D23</f>
        <v>3</v>
      </c>
      <c r="E7" s="34">
        <f>+E11+E15+E19+E23</f>
        <v>10.5296</v>
      </c>
      <c r="F7" s="81" t="s">
        <v>71</v>
      </c>
    </row>
    <row r="8" spans="1:6" x14ac:dyDescent="0.25">
      <c r="A8" s="103"/>
      <c r="B8" s="106"/>
      <c r="C8" s="13" t="s">
        <v>12</v>
      </c>
      <c r="D8" s="14">
        <f>+D12+D16+D20+D24</f>
        <v>712</v>
      </c>
      <c r="E8" s="35">
        <f>+E12+E16+E20+E24</f>
        <v>39.769999999999996</v>
      </c>
      <c r="F8" s="15" t="s">
        <v>71</v>
      </c>
    </row>
    <row r="9" spans="1:6" x14ac:dyDescent="0.25">
      <c r="A9" s="103"/>
      <c r="B9" s="106"/>
      <c r="C9" s="13" t="s">
        <v>13</v>
      </c>
      <c r="D9" s="14"/>
      <c r="E9" s="35"/>
      <c r="F9" s="15"/>
    </row>
    <row r="10" spans="1:6" ht="19.5" thickBot="1" x14ac:dyDescent="0.3">
      <c r="A10" s="104"/>
      <c r="B10" s="107"/>
      <c r="C10" s="27" t="s">
        <v>14</v>
      </c>
      <c r="D10" s="28"/>
      <c r="E10" s="36"/>
      <c r="F10" s="82"/>
    </row>
    <row r="11" spans="1:6" x14ac:dyDescent="0.25">
      <c r="A11" s="102">
        <v>1</v>
      </c>
      <c r="B11" s="108" t="s">
        <v>78</v>
      </c>
      <c r="C11" s="30" t="s">
        <v>11</v>
      </c>
      <c r="D11" s="31">
        <f>+'[1]4 илова Газна'!J7</f>
        <v>1</v>
      </c>
      <c r="E11" s="37">
        <v>2.1555999999999997</v>
      </c>
      <c r="F11" s="32" t="s">
        <v>71</v>
      </c>
    </row>
    <row r="12" spans="1:6" x14ac:dyDescent="0.25">
      <c r="A12" s="103"/>
      <c r="B12" s="109"/>
      <c r="C12" s="16" t="s">
        <v>12</v>
      </c>
      <c r="D12" s="17">
        <v>135</v>
      </c>
      <c r="E12" s="38">
        <v>8.6300000000000008</v>
      </c>
      <c r="F12" s="18" t="s">
        <v>71</v>
      </c>
    </row>
    <row r="13" spans="1:6" x14ac:dyDescent="0.25">
      <c r="A13" s="103"/>
      <c r="B13" s="109"/>
      <c r="C13" s="16" t="s">
        <v>13</v>
      </c>
      <c r="D13" s="17"/>
      <c r="E13" s="38"/>
      <c r="F13" s="18"/>
    </row>
    <row r="14" spans="1:6" ht="19.5" thickBot="1" x14ac:dyDescent="0.3">
      <c r="A14" s="104"/>
      <c r="B14" s="110"/>
      <c r="C14" s="19" t="s">
        <v>14</v>
      </c>
      <c r="D14" s="33"/>
      <c r="E14" s="39"/>
      <c r="F14" s="20"/>
    </row>
    <row r="15" spans="1:6" x14ac:dyDescent="0.25">
      <c r="A15" s="111">
        <v>2</v>
      </c>
      <c r="B15" s="116" t="s">
        <v>79</v>
      </c>
      <c r="C15" s="21" t="s">
        <v>11</v>
      </c>
      <c r="D15" s="22"/>
      <c r="E15" s="40"/>
      <c r="F15" s="23"/>
    </row>
    <row r="16" spans="1:6" x14ac:dyDescent="0.25">
      <c r="A16" s="103"/>
      <c r="B16" s="109"/>
      <c r="C16" s="16" t="s">
        <v>12</v>
      </c>
      <c r="D16" s="17">
        <v>267</v>
      </c>
      <c r="E16" s="38">
        <v>3.8439999999999999</v>
      </c>
      <c r="F16" s="18" t="s">
        <v>71</v>
      </c>
    </row>
    <row r="17" spans="1:6" x14ac:dyDescent="0.25">
      <c r="A17" s="103"/>
      <c r="B17" s="109"/>
      <c r="C17" s="16" t="s">
        <v>13</v>
      </c>
      <c r="D17" s="78"/>
      <c r="E17" s="78"/>
      <c r="F17" s="18"/>
    </row>
    <row r="18" spans="1:6" ht="19.5" thickBot="1" x14ac:dyDescent="0.3">
      <c r="A18" s="104"/>
      <c r="B18" s="110"/>
      <c r="C18" s="19" t="s">
        <v>14</v>
      </c>
      <c r="D18" s="79"/>
      <c r="E18" s="79"/>
      <c r="F18" s="20"/>
    </row>
    <row r="19" spans="1:6" x14ac:dyDescent="0.25">
      <c r="A19" s="111">
        <v>2</v>
      </c>
      <c r="B19" s="116" t="s">
        <v>116</v>
      </c>
      <c r="C19" s="21" t="s">
        <v>11</v>
      </c>
      <c r="D19" s="22">
        <v>1</v>
      </c>
      <c r="E19" s="40">
        <v>4.375</v>
      </c>
      <c r="F19" s="23" t="s">
        <v>71</v>
      </c>
    </row>
    <row r="20" spans="1:6" x14ac:dyDescent="0.25">
      <c r="A20" s="103"/>
      <c r="B20" s="109"/>
      <c r="C20" s="16" t="s">
        <v>12</v>
      </c>
      <c r="D20" s="17">
        <v>74</v>
      </c>
      <c r="E20" s="38">
        <v>4.4349999999999996</v>
      </c>
      <c r="F20" s="18" t="s">
        <v>71</v>
      </c>
    </row>
    <row r="21" spans="1:6" x14ac:dyDescent="0.25">
      <c r="A21" s="103"/>
      <c r="B21" s="109"/>
      <c r="C21" s="16" t="s">
        <v>13</v>
      </c>
      <c r="D21" s="78"/>
      <c r="E21" s="78"/>
      <c r="F21" s="18"/>
    </row>
    <row r="22" spans="1:6" ht="19.5" thickBot="1" x14ac:dyDescent="0.3">
      <c r="A22" s="104"/>
      <c r="B22" s="110"/>
      <c r="C22" s="19" t="s">
        <v>14</v>
      </c>
      <c r="D22" s="79"/>
      <c r="E22" s="79"/>
      <c r="F22" s="20"/>
    </row>
    <row r="23" spans="1:6" x14ac:dyDescent="0.25">
      <c r="A23" s="111">
        <v>2</v>
      </c>
      <c r="B23" s="116" t="s">
        <v>117</v>
      </c>
      <c r="C23" s="21" t="s">
        <v>11</v>
      </c>
      <c r="D23" s="22">
        <v>1</v>
      </c>
      <c r="E23" s="40">
        <v>3.9990000000000001</v>
      </c>
      <c r="F23" s="23" t="s">
        <v>71</v>
      </c>
    </row>
    <row r="24" spans="1:6" x14ac:dyDescent="0.25">
      <c r="A24" s="103"/>
      <c r="B24" s="109"/>
      <c r="C24" s="16" t="s">
        <v>12</v>
      </c>
      <c r="D24" s="17">
        <v>236</v>
      </c>
      <c r="E24" s="38">
        <v>22.861000000000001</v>
      </c>
      <c r="F24" s="18" t="s">
        <v>71</v>
      </c>
    </row>
    <row r="25" spans="1:6" x14ac:dyDescent="0.25">
      <c r="A25" s="103"/>
      <c r="B25" s="109"/>
      <c r="C25" s="16" t="s">
        <v>13</v>
      </c>
      <c r="D25" s="78"/>
      <c r="E25" s="78"/>
      <c r="F25" s="18"/>
    </row>
    <row r="26" spans="1:6" ht="19.5" thickBot="1" x14ac:dyDescent="0.3">
      <c r="A26" s="104"/>
      <c r="B26" s="110"/>
      <c r="C26" s="19" t="s">
        <v>14</v>
      </c>
      <c r="D26" s="79"/>
      <c r="E26" s="79"/>
      <c r="F26" s="20"/>
    </row>
  </sheetData>
  <mergeCells count="17">
    <mergeCell ref="A1:F1"/>
    <mergeCell ref="A2:F2"/>
    <mergeCell ref="A5:A6"/>
    <mergeCell ref="B5:B6"/>
    <mergeCell ref="C5:C6"/>
    <mergeCell ref="D5:E5"/>
    <mergeCell ref="F5:F6"/>
    <mergeCell ref="A19:A22"/>
    <mergeCell ref="B19:B22"/>
    <mergeCell ref="A23:A26"/>
    <mergeCell ref="B23:B26"/>
    <mergeCell ref="A7:A10"/>
    <mergeCell ref="B7:B10"/>
    <mergeCell ref="A11:A14"/>
    <mergeCell ref="B11:B14"/>
    <mergeCell ref="A15:A18"/>
    <mergeCell ref="B15:B18"/>
  </mergeCells>
  <printOptions horizontalCentered="1"/>
  <pageMargins left="0.39370078740157483" right="0.39370078740157483" top="0.59055118110236227" bottom="0.39370078740157483" header="0.31496062992125984" footer="0.31496062992125984"/>
  <pageSetup paperSize="9" scale="77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</sheetPr>
  <dimension ref="A1:L21"/>
  <sheetViews>
    <sheetView topLeftCell="A12" zoomScale="70" zoomScaleNormal="70" workbookViewId="0">
      <selection activeCell="L7" sqref="L7:L20"/>
    </sheetView>
  </sheetViews>
  <sheetFormatPr defaultRowHeight="18.75" x14ac:dyDescent="0.25"/>
  <cols>
    <col min="1" max="1" width="7.5703125" style="1" customWidth="1"/>
    <col min="2" max="2" width="37.140625" style="1" customWidth="1"/>
    <col min="3" max="3" width="32.7109375" style="1" bestFit="1" customWidth="1"/>
    <col min="4" max="4" width="21.7109375" style="1" bestFit="1" customWidth="1"/>
    <col min="5" max="5" width="25.140625" style="1" customWidth="1"/>
    <col min="6" max="7" width="38" style="1" customWidth="1"/>
    <col min="8" max="8" width="19.28515625" style="1" customWidth="1"/>
    <col min="9" max="12" width="29.140625" style="1" customWidth="1"/>
    <col min="13" max="16384" width="9.140625" style="1"/>
  </cols>
  <sheetData>
    <row r="1" spans="1:12" ht="77.25" customHeight="1" x14ac:dyDescent="0.25">
      <c r="A1" s="112" t="s">
        <v>238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</row>
    <row r="2" spans="1:12" ht="19.5" x14ac:dyDescent="0.25">
      <c r="A2" s="113" t="s">
        <v>0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</row>
    <row r="4" spans="1:12" ht="19.5" thickBot="1" x14ac:dyDescent="0.3"/>
    <row r="5" spans="1:12" ht="66.75" customHeight="1" thickTop="1" x14ac:dyDescent="0.25">
      <c r="A5" s="138" t="s">
        <v>2</v>
      </c>
      <c r="B5" s="136" t="s">
        <v>3</v>
      </c>
      <c r="C5" s="136" t="s">
        <v>18</v>
      </c>
      <c r="D5" s="136" t="s">
        <v>19</v>
      </c>
      <c r="E5" s="136" t="s">
        <v>20</v>
      </c>
      <c r="F5" s="136" t="s">
        <v>21</v>
      </c>
      <c r="G5" s="136" t="s">
        <v>15</v>
      </c>
      <c r="H5" s="136"/>
      <c r="I5" s="136" t="s">
        <v>22</v>
      </c>
      <c r="J5" s="136" t="s">
        <v>23</v>
      </c>
      <c r="K5" s="136" t="s">
        <v>24</v>
      </c>
      <c r="L5" s="134" t="s">
        <v>25</v>
      </c>
    </row>
    <row r="6" spans="1:12" ht="70.5" customHeight="1" thickBot="1" x14ac:dyDescent="0.3">
      <c r="A6" s="133"/>
      <c r="B6" s="137"/>
      <c r="C6" s="137"/>
      <c r="D6" s="137"/>
      <c r="E6" s="137"/>
      <c r="F6" s="137"/>
      <c r="G6" s="97" t="s">
        <v>17</v>
      </c>
      <c r="H6" s="97" t="s">
        <v>16</v>
      </c>
      <c r="I6" s="137"/>
      <c r="J6" s="137"/>
      <c r="K6" s="137"/>
      <c r="L6" s="135"/>
    </row>
    <row r="7" spans="1:12" ht="79.5" customHeight="1" thickTop="1" x14ac:dyDescent="0.25">
      <c r="A7" s="95">
        <v>1</v>
      </c>
      <c r="B7" s="77" t="s">
        <v>221</v>
      </c>
      <c r="C7" s="77" t="s">
        <v>220</v>
      </c>
      <c r="D7" s="77" t="s">
        <v>71</v>
      </c>
      <c r="E7" s="77" t="s">
        <v>27</v>
      </c>
      <c r="F7" s="77" t="s">
        <v>223</v>
      </c>
      <c r="G7" s="77" t="s">
        <v>224</v>
      </c>
      <c r="H7" s="77">
        <v>473907450</v>
      </c>
      <c r="I7" s="77" t="s">
        <v>34</v>
      </c>
      <c r="J7" s="77">
        <v>1</v>
      </c>
      <c r="K7" s="40">
        <v>3738</v>
      </c>
      <c r="L7" s="96">
        <f t="shared" ref="L7" si="0">+J7*K7</f>
        <v>3738</v>
      </c>
    </row>
    <row r="8" spans="1:12" ht="79.5" customHeight="1" x14ac:dyDescent="0.25">
      <c r="A8" s="88">
        <f>+A7+1</f>
        <v>2</v>
      </c>
      <c r="B8" s="89" t="s">
        <v>225</v>
      </c>
      <c r="C8" s="89" t="s">
        <v>70</v>
      </c>
      <c r="D8" s="89" t="s">
        <v>71</v>
      </c>
      <c r="E8" s="89" t="s">
        <v>27</v>
      </c>
      <c r="F8" s="89" t="s">
        <v>72</v>
      </c>
      <c r="G8" s="89" t="s">
        <v>73</v>
      </c>
      <c r="H8" s="89">
        <v>304511509</v>
      </c>
      <c r="I8" s="89" t="s">
        <v>34</v>
      </c>
      <c r="J8" s="89">
        <v>1</v>
      </c>
      <c r="K8" s="90">
        <v>7700.4</v>
      </c>
      <c r="L8" s="91">
        <f t="shared" ref="L8:L20" si="1">+J8*K8</f>
        <v>7700.4</v>
      </c>
    </row>
    <row r="9" spans="1:12" ht="79.5" customHeight="1" x14ac:dyDescent="0.25">
      <c r="A9" s="88">
        <f t="shared" ref="A9:A17" si="2">+A8+1</f>
        <v>3</v>
      </c>
      <c r="B9" s="78" t="s">
        <v>145</v>
      </c>
      <c r="C9" s="78" t="s">
        <v>118</v>
      </c>
      <c r="D9" s="78" t="s">
        <v>71</v>
      </c>
      <c r="E9" s="78" t="s">
        <v>27</v>
      </c>
      <c r="F9" s="78" t="s">
        <v>119</v>
      </c>
      <c r="G9" s="78" t="s">
        <v>73</v>
      </c>
      <c r="H9" s="78">
        <v>304511509</v>
      </c>
      <c r="I9" s="78" t="s">
        <v>34</v>
      </c>
      <c r="J9" s="78">
        <v>1</v>
      </c>
      <c r="K9" s="38">
        <v>3590.3</v>
      </c>
      <c r="L9" s="87">
        <f t="shared" si="1"/>
        <v>3590.3</v>
      </c>
    </row>
    <row r="10" spans="1:12" ht="79.5" customHeight="1" x14ac:dyDescent="0.25">
      <c r="A10" s="88">
        <f t="shared" si="2"/>
        <v>4</v>
      </c>
      <c r="B10" s="78" t="s">
        <v>145</v>
      </c>
      <c r="C10" s="78" t="s">
        <v>122</v>
      </c>
      <c r="D10" s="78" t="s">
        <v>71</v>
      </c>
      <c r="E10" s="78" t="s">
        <v>27</v>
      </c>
      <c r="F10" s="78" t="s">
        <v>121</v>
      </c>
      <c r="G10" s="78" t="s">
        <v>120</v>
      </c>
      <c r="H10" s="78">
        <v>307776176</v>
      </c>
      <c r="I10" s="78" t="s">
        <v>34</v>
      </c>
      <c r="J10" s="78">
        <v>1</v>
      </c>
      <c r="K10" s="38">
        <v>18900</v>
      </c>
      <c r="L10" s="87">
        <f t="shared" si="1"/>
        <v>18900</v>
      </c>
    </row>
    <row r="11" spans="1:12" ht="79.5" customHeight="1" x14ac:dyDescent="0.25">
      <c r="A11" s="88">
        <f t="shared" si="2"/>
        <v>5</v>
      </c>
      <c r="B11" s="78" t="s">
        <v>145</v>
      </c>
      <c r="C11" s="78" t="s">
        <v>123</v>
      </c>
      <c r="D11" s="78" t="s">
        <v>71</v>
      </c>
      <c r="E11" s="78" t="s">
        <v>27</v>
      </c>
      <c r="F11" s="78" t="s">
        <v>125</v>
      </c>
      <c r="G11" s="78" t="s">
        <v>124</v>
      </c>
      <c r="H11" s="78">
        <v>304623337</v>
      </c>
      <c r="I11" s="78" t="s">
        <v>34</v>
      </c>
      <c r="J11" s="78">
        <v>20</v>
      </c>
      <c r="K11" s="38">
        <v>363</v>
      </c>
      <c r="L11" s="87">
        <f t="shared" si="1"/>
        <v>7260</v>
      </c>
    </row>
    <row r="12" spans="1:12" ht="79.5" customHeight="1" x14ac:dyDescent="0.25">
      <c r="A12" s="88">
        <f t="shared" si="2"/>
        <v>6</v>
      </c>
      <c r="B12" s="78" t="s">
        <v>145</v>
      </c>
      <c r="C12" s="78" t="s">
        <v>85</v>
      </c>
      <c r="D12" s="78" t="s">
        <v>71</v>
      </c>
      <c r="E12" s="78" t="s">
        <v>27</v>
      </c>
      <c r="F12" s="78" t="s">
        <v>127</v>
      </c>
      <c r="G12" s="78" t="s">
        <v>126</v>
      </c>
      <c r="H12" s="78">
        <v>307776176</v>
      </c>
      <c r="I12" s="78" t="s">
        <v>34</v>
      </c>
      <c r="J12" s="78">
        <v>2</v>
      </c>
      <c r="K12" s="38">
        <v>3350</v>
      </c>
      <c r="L12" s="87">
        <f t="shared" si="1"/>
        <v>6700</v>
      </c>
    </row>
    <row r="13" spans="1:12" ht="79.5" customHeight="1" x14ac:dyDescent="0.25">
      <c r="A13" s="88">
        <f t="shared" si="2"/>
        <v>7</v>
      </c>
      <c r="B13" s="78" t="s">
        <v>145</v>
      </c>
      <c r="C13" s="78" t="s">
        <v>128</v>
      </c>
      <c r="D13" s="78" t="s">
        <v>71</v>
      </c>
      <c r="E13" s="78" t="s">
        <v>27</v>
      </c>
      <c r="F13" s="78" t="s">
        <v>130</v>
      </c>
      <c r="G13" s="78" t="s">
        <v>129</v>
      </c>
      <c r="H13" s="78">
        <v>305927732</v>
      </c>
      <c r="I13" s="78" t="s">
        <v>34</v>
      </c>
      <c r="J13" s="78">
        <v>1</v>
      </c>
      <c r="K13" s="38">
        <v>11490</v>
      </c>
      <c r="L13" s="87">
        <f t="shared" si="1"/>
        <v>11490</v>
      </c>
    </row>
    <row r="14" spans="1:12" ht="79.5" customHeight="1" x14ac:dyDescent="0.25">
      <c r="A14" s="88">
        <f t="shared" si="2"/>
        <v>8</v>
      </c>
      <c r="B14" s="78" t="s">
        <v>145</v>
      </c>
      <c r="C14" s="78" t="s">
        <v>131</v>
      </c>
      <c r="D14" s="78" t="s">
        <v>71</v>
      </c>
      <c r="E14" s="78" t="s">
        <v>27</v>
      </c>
      <c r="F14" s="78" t="s">
        <v>133</v>
      </c>
      <c r="G14" s="78" t="s">
        <v>132</v>
      </c>
      <c r="H14" s="78">
        <v>307776176</v>
      </c>
      <c r="I14" s="78" t="s">
        <v>34</v>
      </c>
      <c r="J14" s="78">
        <v>1</v>
      </c>
      <c r="K14" s="38">
        <v>11500</v>
      </c>
      <c r="L14" s="87">
        <f t="shared" si="1"/>
        <v>11500</v>
      </c>
    </row>
    <row r="15" spans="1:12" ht="79.5" customHeight="1" x14ac:dyDescent="0.25">
      <c r="A15" s="88">
        <f t="shared" si="2"/>
        <v>9</v>
      </c>
      <c r="B15" s="78" t="s">
        <v>145</v>
      </c>
      <c r="C15" s="78" t="s">
        <v>134</v>
      </c>
      <c r="D15" s="78" t="s">
        <v>71</v>
      </c>
      <c r="E15" s="78" t="s">
        <v>27</v>
      </c>
      <c r="F15" s="78" t="s">
        <v>135</v>
      </c>
      <c r="G15" s="78" t="s">
        <v>129</v>
      </c>
      <c r="H15" s="78">
        <v>305927732</v>
      </c>
      <c r="I15" s="78" t="s">
        <v>34</v>
      </c>
      <c r="J15" s="78">
        <v>1</v>
      </c>
      <c r="K15" s="38">
        <v>1034</v>
      </c>
      <c r="L15" s="87">
        <f t="shared" si="1"/>
        <v>1034</v>
      </c>
    </row>
    <row r="16" spans="1:12" ht="79.5" customHeight="1" x14ac:dyDescent="0.25">
      <c r="A16" s="88">
        <f t="shared" si="2"/>
        <v>10</v>
      </c>
      <c r="B16" s="78" t="s">
        <v>145</v>
      </c>
      <c r="C16" s="78" t="s">
        <v>137</v>
      </c>
      <c r="D16" s="78" t="s">
        <v>71</v>
      </c>
      <c r="E16" s="78" t="s">
        <v>27</v>
      </c>
      <c r="F16" s="78" t="s">
        <v>136</v>
      </c>
      <c r="G16" s="78" t="s">
        <v>138</v>
      </c>
      <c r="H16" s="78">
        <v>305927732</v>
      </c>
      <c r="I16" s="78" t="s">
        <v>34</v>
      </c>
      <c r="J16" s="78">
        <v>1</v>
      </c>
      <c r="K16" s="38">
        <v>2640</v>
      </c>
      <c r="L16" s="87">
        <f t="shared" si="1"/>
        <v>2640</v>
      </c>
    </row>
    <row r="17" spans="1:12" ht="79.5" customHeight="1" x14ac:dyDescent="0.25">
      <c r="A17" s="88">
        <f t="shared" si="2"/>
        <v>11</v>
      </c>
      <c r="B17" s="78" t="s">
        <v>145</v>
      </c>
      <c r="C17" s="78" t="s">
        <v>139</v>
      </c>
      <c r="D17" s="78" t="s">
        <v>71</v>
      </c>
      <c r="E17" s="78" t="s">
        <v>27</v>
      </c>
      <c r="F17" s="78" t="s">
        <v>140</v>
      </c>
      <c r="G17" s="78" t="s">
        <v>138</v>
      </c>
      <c r="H17" s="78">
        <v>305927732</v>
      </c>
      <c r="I17" s="78" t="s">
        <v>34</v>
      </c>
      <c r="J17" s="78">
        <v>1</v>
      </c>
      <c r="K17" s="38">
        <v>573</v>
      </c>
      <c r="L17" s="87">
        <f t="shared" si="1"/>
        <v>573</v>
      </c>
    </row>
    <row r="18" spans="1:12" ht="79.5" customHeight="1" x14ac:dyDescent="0.25">
      <c r="A18" s="132">
        <f>+A17+1</f>
        <v>12</v>
      </c>
      <c r="B18" s="109" t="s">
        <v>145</v>
      </c>
      <c r="C18" s="78" t="s">
        <v>141</v>
      </c>
      <c r="D18" s="109" t="s">
        <v>71</v>
      </c>
      <c r="E18" s="109" t="s">
        <v>27</v>
      </c>
      <c r="F18" s="109" t="s">
        <v>144</v>
      </c>
      <c r="G18" s="109" t="s">
        <v>143</v>
      </c>
      <c r="H18" s="109">
        <v>302360097</v>
      </c>
      <c r="I18" s="78" t="s">
        <v>34</v>
      </c>
      <c r="J18" s="78">
        <v>1</v>
      </c>
      <c r="K18" s="38">
        <v>580</v>
      </c>
      <c r="L18" s="87">
        <f t="shared" si="1"/>
        <v>580</v>
      </c>
    </row>
    <row r="19" spans="1:12" ht="79.5" customHeight="1" x14ac:dyDescent="0.25">
      <c r="A19" s="132"/>
      <c r="B19" s="109"/>
      <c r="C19" s="78" t="s">
        <v>118</v>
      </c>
      <c r="D19" s="109"/>
      <c r="E19" s="109"/>
      <c r="F19" s="109"/>
      <c r="G19" s="109"/>
      <c r="H19" s="109"/>
      <c r="I19" s="78" t="s">
        <v>34</v>
      </c>
      <c r="J19" s="78">
        <v>1</v>
      </c>
      <c r="K19" s="38">
        <v>3750</v>
      </c>
      <c r="L19" s="87">
        <f t="shared" si="1"/>
        <v>3750</v>
      </c>
    </row>
    <row r="20" spans="1:12" ht="79.5" customHeight="1" thickBot="1" x14ac:dyDescent="0.3">
      <c r="A20" s="133"/>
      <c r="B20" s="131"/>
      <c r="C20" s="92" t="s">
        <v>142</v>
      </c>
      <c r="D20" s="131"/>
      <c r="E20" s="131"/>
      <c r="F20" s="131"/>
      <c r="G20" s="131"/>
      <c r="H20" s="131"/>
      <c r="I20" s="92" t="s">
        <v>34</v>
      </c>
      <c r="J20" s="92">
        <v>1</v>
      </c>
      <c r="K20" s="93">
        <v>2250</v>
      </c>
      <c r="L20" s="94">
        <f t="shared" si="1"/>
        <v>2250</v>
      </c>
    </row>
    <row r="21" spans="1:12" ht="19.5" thickTop="1" x14ac:dyDescent="0.25"/>
  </sheetData>
  <mergeCells count="20">
    <mergeCell ref="L5:L6"/>
    <mergeCell ref="F5:F6"/>
    <mergeCell ref="K5:K6"/>
    <mergeCell ref="A1:L1"/>
    <mergeCell ref="A2:L2"/>
    <mergeCell ref="A5:A6"/>
    <mergeCell ref="B5:B6"/>
    <mergeCell ref="C5:C6"/>
    <mergeCell ref="D5:D6"/>
    <mergeCell ref="E5:E6"/>
    <mergeCell ref="G5:H5"/>
    <mergeCell ref="I5:I6"/>
    <mergeCell ref="J5:J6"/>
    <mergeCell ref="H18:H20"/>
    <mergeCell ref="A18:A20"/>
    <mergeCell ref="B18:B20"/>
    <mergeCell ref="E18:E20"/>
    <mergeCell ref="D18:D20"/>
    <mergeCell ref="F18:F20"/>
    <mergeCell ref="G18:G20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40" fitToWidth="0" fitToHeight="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  <pageSetUpPr fitToPage="1"/>
  </sheetPr>
  <dimension ref="A1:L8"/>
  <sheetViews>
    <sheetView zoomScale="85" zoomScaleNormal="85" workbookViewId="0">
      <selection activeCell="L8" sqref="L8"/>
    </sheetView>
  </sheetViews>
  <sheetFormatPr defaultRowHeight="18.75" x14ac:dyDescent="0.25"/>
  <cols>
    <col min="1" max="1" width="7.5703125" style="1" customWidth="1"/>
    <col min="2" max="2" width="37.140625" style="1" customWidth="1"/>
    <col min="3" max="3" width="32.7109375" style="1" bestFit="1" customWidth="1"/>
    <col min="4" max="4" width="21.7109375" style="1" bestFit="1" customWidth="1"/>
    <col min="5" max="6" width="25.140625" style="1" customWidth="1"/>
    <col min="7" max="7" width="21.7109375" style="1" customWidth="1"/>
    <col min="8" max="8" width="19.28515625" style="1" customWidth="1"/>
    <col min="9" max="12" width="29.140625" style="1" customWidth="1"/>
    <col min="13" max="16384" width="9.140625" style="1"/>
  </cols>
  <sheetData>
    <row r="1" spans="1:12" ht="77.25" customHeight="1" x14ac:dyDescent="0.25">
      <c r="A1" s="112" t="s">
        <v>260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</row>
    <row r="2" spans="1:12" ht="19.5" x14ac:dyDescent="0.25">
      <c r="A2" s="113" t="s">
        <v>0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</row>
    <row r="4" spans="1:12" ht="19.5" thickBot="1" x14ac:dyDescent="0.3"/>
    <row r="5" spans="1:12" ht="63" customHeight="1" x14ac:dyDescent="0.25">
      <c r="A5" s="102" t="s">
        <v>2</v>
      </c>
      <c r="B5" s="105" t="s">
        <v>3</v>
      </c>
      <c r="C5" s="105" t="s">
        <v>18</v>
      </c>
      <c r="D5" s="105" t="s">
        <v>19</v>
      </c>
      <c r="E5" s="105" t="s">
        <v>20</v>
      </c>
      <c r="F5" s="105" t="s">
        <v>21</v>
      </c>
      <c r="G5" s="105" t="s">
        <v>15</v>
      </c>
      <c r="H5" s="105"/>
      <c r="I5" s="105" t="s">
        <v>22</v>
      </c>
      <c r="J5" s="105" t="s">
        <v>23</v>
      </c>
      <c r="K5" s="105" t="s">
        <v>24</v>
      </c>
      <c r="L5" s="114" t="s">
        <v>25</v>
      </c>
    </row>
    <row r="6" spans="1:12" ht="72" customHeight="1" thickBot="1" x14ac:dyDescent="0.3">
      <c r="A6" s="117"/>
      <c r="B6" s="118"/>
      <c r="C6" s="118"/>
      <c r="D6" s="118"/>
      <c r="E6" s="118"/>
      <c r="F6" s="118"/>
      <c r="G6" s="61" t="s">
        <v>17</v>
      </c>
      <c r="H6" s="61" t="s">
        <v>16</v>
      </c>
      <c r="I6" s="118"/>
      <c r="J6" s="118"/>
      <c r="K6" s="118"/>
      <c r="L6" s="119"/>
    </row>
    <row r="7" spans="1:12" ht="62.25" customHeight="1" x14ac:dyDescent="0.25">
      <c r="A7" s="46">
        <v>1</v>
      </c>
      <c r="B7" s="52" t="s">
        <v>222</v>
      </c>
      <c r="C7" s="52" t="s">
        <v>83</v>
      </c>
      <c r="D7" s="52" t="s">
        <v>82</v>
      </c>
      <c r="E7" s="52" t="s">
        <v>81</v>
      </c>
      <c r="F7" s="52">
        <v>200090</v>
      </c>
      <c r="G7" s="52" t="s">
        <v>80</v>
      </c>
      <c r="H7" s="52">
        <v>301595121</v>
      </c>
      <c r="I7" s="52" t="s">
        <v>34</v>
      </c>
      <c r="J7" s="52">
        <v>1</v>
      </c>
      <c r="K7" s="44">
        <v>8750000</v>
      </c>
      <c r="L7" s="45">
        <f>+J7*K7/1000</f>
        <v>8750</v>
      </c>
    </row>
    <row r="8" spans="1:12" ht="75" customHeight="1" thickBot="1" x14ac:dyDescent="0.3">
      <c r="A8" s="60">
        <f>1+A7</f>
        <v>2</v>
      </c>
      <c r="B8" s="59" t="s">
        <v>222</v>
      </c>
      <c r="C8" s="59" t="s">
        <v>83</v>
      </c>
      <c r="D8" s="59" t="s">
        <v>82</v>
      </c>
      <c r="E8" s="59" t="s">
        <v>81</v>
      </c>
      <c r="F8" s="59">
        <v>200074</v>
      </c>
      <c r="G8" s="59" t="s">
        <v>80</v>
      </c>
      <c r="H8" s="59">
        <v>301595121</v>
      </c>
      <c r="I8" s="59" t="s">
        <v>34</v>
      </c>
      <c r="J8" s="59">
        <v>2</v>
      </c>
      <c r="K8" s="58">
        <v>8800000</v>
      </c>
      <c r="L8" s="57">
        <f>+J8*K8/1000</f>
        <v>17600</v>
      </c>
    </row>
  </sheetData>
  <mergeCells count="13">
    <mergeCell ref="A1:L1"/>
    <mergeCell ref="A2:L2"/>
    <mergeCell ref="A5:A6"/>
    <mergeCell ref="B5:B6"/>
    <mergeCell ref="C5:C6"/>
    <mergeCell ref="D5:D6"/>
    <mergeCell ref="E5:E6"/>
    <mergeCell ref="G5:H5"/>
    <mergeCell ref="I5:I6"/>
    <mergeCell ref="J5:J6"/>
    <mergeCell ref="L5:L6"/>
    <mergeCell ref="F5:F6"/>
    <mergeCell ref="K5:K6"/>
  </mergeCells>
  <hyperlinks>
    <hyperlink ref="E7" r:id="rId1" xr:uid="{00000000-0004-0000-0300-000000000000}"/>
    <hyperlink ref="E8" r:id="rId2" xr:uid="{00000000-0004-0000-0300-000001000000}"/>
  </hyperlinks>
  <printOptions horizontalCentered="1"/>
  <pageMargins left="0.39370078740157483" right="0.39370078740157483" top="0.39370078740157483" bottom="0.39370078740157483" header="0.31496062992125984" footer="0.31496062992125984"/>
  <pageSetup paperSize="9" scale="45" orientation="landscape" verticalDpi="0"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  <pageSetUpPr fitToPage="1"/>
  </sheetPr>
  <dimension ref="A1:L9"/>
  <sheetViews>
    <sheetView zoomScale="70" zoomScaleNormal="70" workbookViewId="0">
      <selection activeCell="K7" sqref="K7"/>
    </sheetView>
  </sheetViews>
  <sheetFormatPr defaultRowHeight="18.75" x14ac:dyDescent="0.25"/>
  <cols>
    <col min="1" max="1" width="7.5703125" style="1" customWidth="1"/>
    <col min="2" max="2" width="37.140625" style="1" customWidth="1"/>
    <col min="3" max="3" width="32.7109375" style="1" bestFit="1" customWidth="1"/>
    <col min="4" max="4" width="21.7109375" style="1" bestFit="1" customWidth="1"/>
    <col min="5" max="5" width="30.28515625" style="1" customWidth="1"/>
    <col min="6" max="6" width="25.140625" style="1" customWidth="1"/>
    <col min="7" max="7" width="25.85546875" style="1" customWidth="1"/>
    <col min="8" max="8" width="19.28515625" style="1" customWidth="1"/>
    <col min="9" max="12" width="29.140625" style="1" customWidth="1"/>
    <col min="13" max="16384" width="9.140625" style="1"/>
  </cols>
  <sheetData>
    <row r="1" spans="1:12" ht="77.25" customHeight="1" x14ac:dyDescent="0.25">
      <c r="A1" s="120" t="s">
        <v>86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</row>
    <row r="2" spans="1:12" ht="25.5" x14ac:dyDescent="0.25">
      <c r="A2" s="121" t="s">
        <v>0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</row>
    <row r="4" spans="1:12" ht="19.5" thickBot="1" x14ac:dyDescent="0.3"/>
    <row r="5" spans="1:12" ht="39.75" customHeight="1" x14ac:dyDescent="0.25">
      <c r="A5" s="102" t="s">
        <v>2</v>
      </c>
      <c r="B5" s="105" t="s">
        <v>3</v>
      </c>
      <c r="C5" s="105" t="s">
        <v>18</v>
      </c>
      <c r="D5" s="105" t="s">
        <v>19</v>
      </c>
      <c r="E5" s="105" t="s">
        <v>20</v>
      </c>
      <c r="F5" s="105" t="s">
        <v>21</v>
      </c>
      <c r="G5" s="105" t="s">
        <v>15</v>
      </c>
      <c r="H5" s="105"/>
      <c r="I5" s="105" t="s">
        <v>22</v>
      </c>
      <c r="J5" s="105" t="s">
        <v>23</v>
      </c>
      <c r="K5" s="105" t="s">
        <v>24</v>
      </c>
      <c r="L5" s="114" t="s">
        <v>25</v>
      </c>
    </row>
    <row r="6" spans="1:12" ht="63.75" customHeight="1" thickBot="1" x14ac:dyDescent="0.3">
      <c r="A6" s="104"/>
      <c r="B6" s="107"/>
      <c r="C6" s="107"/>
      <c r="D6" s="107"/>
      <c r="E6" s="107"/>
      <c r="F6" s="107"/>
      <c r="G6" s="80" t="s">
        <v>17</v>
      </c>
      <c r="H6" s="80" t="s">
        <v>16</v>
      </c>
      <c r="I6" s="107"/>
      <c r="J6" s="107"/>
      <c r="K6" s="107"/>
      <c r="L6" s="115"/>
    </row>
    <row r="7" spans="1:12" ht="61.5" customHeight="1" x14ac:dyDescent="0.25">
      <c r="A7" s="74">
        <v>1</v>
      </c>
      <c r="B7" s="77" t="s">
        <v>222</v>
      </c>
      <c r="C7" s="77" t="s">
        <v>85</v>
      </c>
      <c r="D7" s="77" t="s">
        <v>71</v>
      </c>
      <c r="E7" s="77" t="s">
        <v>27</v>
      </c>
      <c r="F7" s="77">
        <v>8988563</v>
      </c>
      <c r="G7" s="77" t="s">
        <v>33</v>
      </c>
      <c r="H7" s="77">
        <v>305835174</v>
      </c>
      <c r="I7" s="77" t="s">
        <v>84</v>
      </c>
      <c r="J7" s="77">
        <v>1</v>
      </c>
      <c r="K7" s="40">
        <v>2155.6</v>
      </c>
      <c r="L7" s="100">
        <v>2155.6</v>
      </c>
    </row>
    <row r="8" spans="1:12" ht="53.25" customHeight="1" x14ac:dyDescent="0.25">
      <c r="A8" s="75">
        <v>2</v>
      </c>
      <c r="B8" s="78" t="s">
        <v>259</v>
      </c>
      <c r="C8" s="78" t="s">
        <v>70</v>
      </c>
      <c r="D8" s="78" t="s">
        <v>71</v>
      </c>
      <c r="E8" s="78" t="s">
        <v>240</v>
      </c>
      <c r="F8" s="78">
        <v>3259940</v>
      </c>
      <c r="G8" s="78" t="s">
        <v>241</v>
      </c>
      <c r="H8" s="78">
        <v>306012502</v>
      </c>
      <c r="I8" s="78" t="s">
        <v>84</v>
      </c>
      <c r="J8" s="78">
        <v>1</v>
      </c>
      <c r="K8" s="38">
        <v>4375</v>
      </c>
      <c r="L8" s="98">
        <v>4375</v>
      </c>
    </row>
    <row r="9" spans="1:12" ht="57" thickBot="1" x14ac:dyDescent="0.3">
      <c r="A9" s="76">
        <v>2</v>
      </c>
      <c r="B9" s="79" t="s">
        <v>242</v>
      </c>
      <c r="C9" s="79" t="s">
        <v>85</v>
      </c>
      <c r="D9" s="79" t="s">
        <v>71</v>
      </c>
      <c r="E9" s="79" t="s">
        <v>243</v>
      </c>
      <c r="F9" s="79" t="s">
        <v>244</v>
      </c>
      <c r="G9" s="79" t="s">
        <v>245</v>
      </c>
      <c r="H9" s="79">
        <v>304640349</v>
      </c>
      <c r="I9" s="79" t="s">
        <v>84</v>
      </c>
      <c r="J9" s="79">
        <v>1</v>
      </c>
      <c r="K9" s="39">
        <v>3999</v>
      </c>
      <c r="L9" s="99">
        <v>3999</v>
      </c>
    </row>
  </sheetData>
  <mergeCells count="13">
    <mergeCell ref="A1:L1"/>
    <mergeCell ref="A2:L2"/>
    <mergeCell ref="A5:A6"/>
    <mergeCell ref="B5:B6"/>
    <mergeCell ref="C5:C6"/>
    <mergeCell ref="D5:D6"/>
    <mergeCell ref="E5:E6"/>
    <mergeCell ref="G5:H5"/>
    <mergeCell ref="I5:I6"/>
    <mergeCell ref="J5:J6"/>
    <mergeCell ref="L5:L6"/>
    <mergeCell ref="F5:F6"/>
    <mergeCell ref="K5:K6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43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</sheetPr>
  <dimension ref="A1:L60"/>
  <sheetViews>
    <sheetView view="pageBreakPreview" topLeftCell="D1" zoomScaleNormal="85" zoomScaleSheetLayoutView="100" workbookViewId="0">
      <selection activeCell="G56" sqref="G56:G59"/>
    </sheetView>
  </sheetViews>
  <sheetFormatPr defaultRowHeight="18.75" x14ac:dyDescent="0.25"/>
  <cols>
    <col min="1" max="1" width="7.5703125" style="1" customWidth="1"/>
    <col min="2" max="2" width="37.140625" style="1" customWidth="1"/>
    <col min="3" max="3" width="32.7109375" style="1" bestFit="1" customWidth="1"/>
    <col min="4" max="4" width="21.7109375" style="1" bestFit="1" customWidth="1"/>
    <col min="5" max="5" width="27.85546875" style="1" customWidth="1"/>
    <col min="6" max="6" width="54.42578125" style="1" customWidth="1"/>
    <col min="7" max="7" width="48.7109375" style="1" customWidth="1"/>
    <col min="8" max="9" width="35.140625" style="1" customWidth="1"/>
    <col min="10" max="12" width="35.140625" style="2" customWidth="1"/>
    <col min="13" max="13" width="9.140625" style="1"/>
    <col min="14" max="14" width="10.5703125" style="1" bestFit="1" customWidth="1"/>
    <col min="15" max="16384" width="9.140625" style="1"/>
  </cols>
  <sheetData>
    <row r="1" spans="1:12" ht="73.5" customHeight="1" x14ac:dyDescent="0.25">
      <c r="A1" s="112" t="s">
        <v>261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</row>
    <row r="2" spans="1:12" ht="19.5" x14ac:dyDescent="0.25">
      <c r="A2" s="113" t="s">
        <v>0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</row>
    <row r="4" spans="1:12" ht="19.5" thickBot="1" x14ac:dyDescent="0.3"/>
    <row r="5" spans="1:12" ht="46.5" customHeight="1" x14ac:dyDescent="0.25">
      <c r="A5" s="102" t="s">
        <v>2</v>
      </c>
      <c r="B5" s="105" t="s">
        <v>3</v>
      </c>
      <c r="C5" s="105" t="s">
        <v>18</v>
      </c>
      <c r="D5" s="105" t="s">
        <v>19</v>
      </c>
      <c r="E5" s="105" t="s">
        <v>20</v>
      </c>
      <c r="F5" s="105" t="s">
        <v>21</v>
      </c>
      <c r="G5" s="105" t="s">
        <v>15</v>
      </c>
      <c r="H5" s="105"/>
      <c r="I5" s="105" t="s">
        <v>22</v>
      </c>
      <c r="J5" s="122" t="s">
        <v>23</v>
      </c>
      <c r="K5" s="122" t="s">
        <v>24</v>
      </c>
      <c r="L5" s="124" t="s">
        <v>25</v>
      </c>
    </row>
    <row r="6" spans="1:12" ht="69.75" customHeight="1" thickBot="1" x14ac:dyDescent="0.3">
      <c r="A6" s="104"/>
      <c r="B6" s="107"/>
      <c r="C6" s="107"/>
      <c r="D6" s="107"/>
      <c r="E6" s="107"/>
      <c r="F6" s="107"/>
      <c r="G6" s="11" t="s">
        <v>17</v>
      </c>
      <c r="H6" s="11" t="s">
        <v>16</v>
      </c>
      <c r="I6" s="107"/>
      <c r="J6" s="123"/>
      <c r="K6" s="123"/>
      <c r="L6" s="125"/>
    </row>
    <row r="7" spans="1:12" ht="37.5" x14ac:dyDescent="0.25">
      <c r="A7" s="64">
        <v>1</v>
      </c>
      <c r="B7" s="67" t="s">
        <v>74</v>
      </c>
      <c r="C7" s="67" t="s">
        <v>26</v>
      </c>
      <c r="D7" s="67" t="s">
        <v>71</v>
      </c>
      <c r="E7" s="67" t="s">
        <v>27</v>
      </c>
      <c r="F7" s="67" t="s">
        <v>32</v>
      </c>
      <c r="G7" s="67" t="s">
        <v>28</v>
      </c>
      <c r="H7" s="67">
        <v>303036126</v>
      </c>
      <c r="I7" s="67" t="s">
        <v>29</v>
      </c>
      <c r="J7" s="44">
        <v>100</v>
      </c>
      <c r="K7" s="44">
        <v>2500</v>
      </c>
      <c r="L7" s="45">
        <f>+J7*K7/1000</f>
        <v>250</v>
      </c>
    </row>
    <row r="8" spans="1:12" x14ac:dyDescent="0.25">
      <c r="A8" s="65">
        <f>1+A7</f>
        <v>2</v>
      </c>
      <c r="B8" s="68" t="s">
        <v>74</v>
      </c>
      <c r="C8" s="68" t="s">
        <v>30</v>
      </c>
      <c r="D8" s="68" t="s">
        <v>71</v>
      </c>
      <c r="E8" s="68" t="s">
        <v>27</v>
      </c>
      <c r="F8" s="68" t="s">
        <v>31</v>
      </c>
      <c r="G8" s="68" t="s">
        <v>33</v>
      </c>
      <c r="H8" s="68">
        <v>305835174</v>
      </c>
      <c r="I8" s="68" t="s">
        <v>34</v>
      </c>
      <c r="J8" s="4">
        <v>10</v>
      </c>
      <c r="K8" s="4">
        <v>33333</v>
      </c>
      <c r="L8" s="5">
        <f t="shared" ref="L8:L22" si="0">+J8*K8/1000</f>
        <v>333.33</v>
      </c>
    </row>
    <row r="9" spans="1:12" ht="37.5" x14ac:dyDescent="0.25">
      <c r="A9" s="65">
        <f t="shared" ref="A9:A16" si="1">1+A8</f>
        <v>3</v>
      </c>
      <c r="B9" s="68" t="s">
        <v>74</v>
      </c>
      <c r="C9" s="68" t="s">
        <v>35</v>
      </c>
      <c r="D9" s="68" t="s">
        <v>71</v>
      </c>
      <c r="E9" s="68" t="s">
        <v>27</v>
      </c>
      <c r="F9" s="68" t="s">
        <v>36</v>
      </c>
      <c r="G9" s="68" t="s">
        <v>37</v>
      </c>
      <c r="H9" s="68">
        <v>521645525</v>
      </c>
      <c r="I9" s="68" t="s">
        <v>38</v>
      </c>
      <c r="J9" s="4">
        <v>100</v>
      </c>
      <c r="K9" s="4">
        <v>7399</v>
      </c>
      <c r="L9" s="5">
        <f t="shared" si="0"/>
        <v>739.9</v>
      </c>
    </row>
    <row r="10" spans="1:12" x14ac:dyDescent="0.25">
      <c r="A10" s="65">
        <f t="shared" si="1"/>
        <v>4</v>
      </c>
      <c r="B10" s="68" t="s">
        <v>74</v>
      </c>
      <c r="C10" s="68" t="s">
        <v>39</v>
      </c>
      <c r="D10" s="68" t="s">
        <v>71</v>
      </c>
      <c r="E10" s="68" t="s">
        <v>27</v>
      </c>
      <c r="F10" s="68" t="s">
        <v>40</v>
      </c>
      <c r="G10" s="68" t="s">
        <v>41</v>
      </c>
      <c r="H10" s="68">
        <v>304275256</v>
      </c>
      <c r="I10" s="68" t="s">
        <v>42</v>
      </c>
      <c r="J10" s="4">
        <v>10</v>
      </c>
      <c r="K10" s="4">
        <v>43444</v>
      </c>
      <c r="L10" s="5">
        <f t="shared" si="0"/>
        <v>434.44</v>
      </c>
    </row>
    <row r="11" spans="1:12" x14ac:dyDescent="0.25">
      <c r="A11" s="65">
        <f t="shared" si="1"/>
        <v>5</v>
      </c>
      <c r="B11" s="68" t="s">
        <v>74</v>
      </c>
      <c r="C11" s="68" t="s">
        <v>43</v>
      </c>
      <c r="D11" s="68" t="s">
        <v>71</v>
      </c>
      <c r="E11" s="68" t="s">
        <v>27</v>
      </c>
      <c r="F11" s="68" t="s">
        <v>44</v>
      </c>
      <c r="G11" s="68" t="s">
        <v>41</v>
      </c>
      <c r="H11" s="68">
        <v>304275256</v>
      </c>
      <c r="I11" s="68" t="s">
        <v>34</v>
      </c>
      <c r="J11" s="4">
        <v>5</v>
      </c>
      <c r="K11" s="4">
        <v>124444</v>
      </c>
      <c r="L11" s="5">
        <f t="shared" si="0"/>
        <v>622.22</v>
      </c>
    </row>
    <row r="12" spans="1:12" x14ac:dyDescent="0.25">
      <c r="A12" s="65">
        <f t="shared" si="1"/>
        <v>6</v>
      </c>
      <c r="B12" s="68" t="s">
        <v>74</v>
      </c>
      <c r="C12" s="68" t="s">
        <v>45</v>
      </c>
      <c r="D12" s="68" t="s">
        <v>71</v>
      </c>
      <c r="E12" s="68" t="s">
        <v>27</v>
      </c>
      <c r="F12" s="68" t="s">
        <v>46</v>
      </c>
      <c r="G12" s="68" t="s">
        <v>47</v>
      </c>
      <c r="H12" s="68">
        <v>205302714</v>
      </c>
      <c r="I12" s="68" t="s">
        <v>38</v>
      </c>
      <c r="J12" s="4">
        <v>100</v>
      </c>
      <c r="K12" s="4">
        <v>10450</v>
      </c>
      <c r="L12" s="5">
        <f t="shared" si="0"/>
        <v>1045</v>
      </c>
    </row>
    <row r="13" spans="1:12" x14ac:dyDescent="0.25">
      <c r="A13" s="65">
        <f>+A12+1</f>
        <v>7</v>
      </c>
      <c r="B13" s="68" t="s">
        <v>74</v>
      </c>
      <c r="C13" s="68" t="s">
        <v>48</v>
      </c>
      <c r="D13" s="68" t="s">
        <v>71</v>
      </c>
      <c r="E13" s="68" t="s">
        <v>27</v>
      </c>
      <c r="F13" s="68" t="s">
        <v>49</v>
      </c>
      <c r="G13" s="68" t="s">
        <v>41</v>
      </c>
      <c r="H13" s="68">
        <v>304275256</v>
      </c>
      <c r="I13" s="68" t="s">
        <v>38</v>
      </c>
      <c r="J13" s="4">
        <v>180</v>
      </c>
      <c r="K13" s="4">
        <v>25790</v>
      </c>
      <c r="L13" s="5">
        <f t="shared" si="0"/>
        <v>4642.2</v>
      </c>
    </row>
    <row r="14" spans="1:12" x14ac:dyDescent="0.25">
      <c r="A14" s="65">
        <f t="shared" si="1"/>
        <v>8</v>
      </c>
      <c r="B14" s="68" t="s">
        <v>74</v>
      </c>
      <c r="C14" s="68" t="s">
        <v>50</v>
      </c>
      <c r="D14" s="68" t="s">
        <v>71</v>
      </c>
      <c r="E14" s="68" t="s">
        <v>27</v>
      </c>
      <c r="F14" s="68" t="s">
        <v>51</v>
      </c>
      <c r="G14" s="68" t="s">
        <v>52</v>
      </c>
      <c r="H14" s="68">
        <v>302285214</v>
      </c>
      <c r="I14" s="68" t="s">
        <v>38</v>
      </c>
      <c r="J14" s="4">
        <v>49</v>
      </c>
      <c r="K14" s="4">
        <v>26300</v>
      </c>
      <c r="L14" s="5">
        <f t="shared" si="0"/>
        <v>1288.7</v>
      </c>
    </row>
    <row r="15" spans="1:12" x14ac:dyDescent="0.25">
      <c r="A15" s="65">
        <f t="shared" si="1"/>
        <v>9</v>
      </c>
      <c r="B15" s="68" t="s">
        <v>74</v>
      </c>
      <c r="C15" s="68" t="s">
        <v>53</v>
      </c>
      <c r="D15" s="68" t="s">
        <v>71</v>
      </c>
      <c r="E15" s="68" t="s">
        <v>27</v>
      </c>
      <c r="F15" s="68" t="s">
        <v>54</v>
      </c>
      <c r="G15" s="68" t="s">
        <v>52</v>
      </c>
      <c r="H15" s="68">
        <v>302285214</v>
      </c>
      <c r="I15" s="68" t="s">
        <v>34</v>
      </c>
      <c r="J15" s="4">
        <v>70</v>
      </c>
      <c r="K15" s="4">
        <v>12900</v>
      </c>
      <c r="L15" s="5">
        <f t="shared" si="0"/>
        <v>903</v>
      </c>
    </row>
    <row r="16" spans="1:12" ht="19.5" thickBot="1" x14ac:dyDescent="0.3">
      <c r="A16" s="72">
        <f t="shared" si="1"/>
        <v>10</v>
      </c>
      <c r="B16" s="41" t="s">
        <v>74</v>
      </c>
      <c r="C16" s="41" t="s">
        <v>55</v>
      </c>
      <c r="D16" s="41" t="s">
        <v>71</v>
      </c>
      <c r="E16" s="41" t="s">
        <v>27</v>
      </c>
      <c r="F16" s="41" t="s">
        <v>56</v>
      </c>
      <c r="G16" s="41" t="s">
        <v>57</v>
      </c>
      <c r="H16" s="41">
        <v>307530958</v>
      </c>
      <c r="I16" s="41" t="s">
        <v>34</v>
      </c>
      <c r="J16" s="42">
        <v>300</v>
      </c>
      <c r="K16" s="42">
        <v>1889</v>
      </c>
      <c r="L16" s="43">
        <f t="shared" si="0"/>
        <v>566.70000000000005</v>
      </c>
    </row>
    <row r="17" spans="1:12" ht="37.5" x14ac:dyDescent="0.25">
      <c r="A17" s="64">
        <f>+A16+1</f>
        <v>11</v>
      </c>
      <c r="B17" s="67" t="s">
        <v>75</v>
      </c>
      <c r="C17" s="67" t="s">
        <v>58</v>
      </c>
      <c r="D17" s="67" t="s">
        <v>71</v>
      </c>
      <c r="E17" s="67" t="s">
        <v>27</v>
      </c>
      <c r="F17" s="67" t="s">
        <v>59</v>
      </c>
      <c r="G17" s="67" t="s">
        <v>60</v>
      </c>
      <c r="H17" s="67">
        <v>307673660</v>
      </c>
      <c r="I17" s="67" t="s">
        <v>34</v>
      </c>
      <c r="J17" s="44">
        <v>10</v>
      </c>
      <c r="K17" s="44">
        <v>13350</v>
      </c>
      <c r="L17" s="45">
        <f t="shared" si="0"/>
        <v>133.5</v>
      </c>
    </row>
    <row r="18" spans="1:12" x14ac:dyDescent="0.25">
      <c r="A18" s="65">
        <f>+A17+1</f>
        <v>12</v>
      </c>
      <c r="B18" s="68" t="s">
        <v>75</v>
      </c>
      <c r="C18" s="68" t="s">
        <v>53</v>
      </c>
      <c r="D18" s="68" t="s">
        <v>71</v>
      </c>
      <c r="E18" s="68" t="s">
        <v>27</v>
      </c>
      <c r="F18" s="68" t="s">
        <v>61</v>
      </c>
      <c r="G18" s="68" t="s">
        <v>52</v>
      </c>
      <c r="H18" s="68">
        <v>302285214</v>
      </c>
      <c r="I18" s="68" t="s">
        <v>34</v>
      </c>
      <c r="J18" s="4">
        <v>100</v>
      </c>
      <c r="K18" s="4">
        <v>17000</v>
      </c>
      <c r="L18" s="5">
        <f t="shared" si="0"/>
        <v>1700</v>
      </c>
    </row>
    <row r="19" spans="1:12" x14ac:dyDescent="0.25">
      <c r="A19" s="65">
        <f>+A18+1</f>
        <v>13</v>
      </c>
      <c r="B19" s="68" t="s">
        <v>75</v>
      </c>
      <c r="C19" s="68" t="s">
        <v>62</v>
      </c>
      <c r="D19" s="68" t="s">
        <v>71</v>
      </c>
      <c r="E19" s="68" t="s">
        <v>27</v>
      </c>
      <c r="F19" s="68" t="s">
        <v>63</v>
      </c>
      <c r="G19" s="68" t="s">
        <v>64</v>
      </c>
      <c r="H19" s="68">
        <v>307894268</v>
      </c>
      <c r="I19" s="68" t="s">
        <v>65</v>
      </c>
      <c r="J19" s="4">
        <v>30</v>
      </c>
      <c r="K19" s="4">
        <v>8850</v>
      </c>
      <c r="L19" s="5">
        <f t="shared" si="0"/>
        <v>265.5</v>
      </c>
    </row>
    <row r="20" spans="1:12" x14ac:dyDescent="0.25">
      <c r="A20" s="65">
        <f t="shared" ref="A20:A21" si="2">+A19+1</f>
        <v>14</v>
      </c>
      <c r="B20" s="68" t="s">
        <v>75</v>
      </c>
      <c r="C20" s="68" t="s">
        <v>45</v>
      </c>
      <c r="D20" s="68" t="s">
        <v>71</v>
      </c>
      <c r="E20" s="68" t="s">
        <v>27</v>
      </c>
      <c r="F20" s="68" t="s">
        <v>63</v>
      </c>
      <c r="G20" s="68" t="s">
        <v>66</v>
      </c>
      <c r="H20" s="68">
        <v>307587404</v>
      </c>
      <c r="I20" s="68" t="s">
        <v>38</v>
      </c>
      <c r="J20" s="4">
        <v>10</v>
      </c>
      <c r="K20" s="4">
        <v>21000</v>
      </c>
      <c r="L20" s="5">
        <f t="shared" si="0"/>
        <v>210</v>
      </c>
    </row>
    <row r="21" spans="1:12" ht="37.5" x14ac:dyDescent="0.25">
      <c r="A21" s="65">
        <f t="shared" si="2"/>
        <v>15</v>
      </c>
      <c r="B21" s="68" t="s">
        <v>75</v>
      </c>
      <c r="C21" s="68" t="s">
        <v>227</v>
      </c>
      <c r="D21" s="68" t="s">
        <v>71</v>
      </c>
      <c r="E21" s="68" t="s">
        <v>27</v>
      </c>
      <c r="F21" s="68" t="s">
        <v>228</v>
      </c>
      <c r="G21" s="68" t="s">
        <v>226</v>
      </c>
      <c r="H21" s="68">
        <v>307587404</v>
      </c>
      <c r="I21" s="68" t="s">
        <v>38</v>
      </c>
      <c r="J21" s="4">
        <v>3</v>
      </c>
      <c r="K21" s="4">
        <v>302000</v>
      </c>
      <c r="L21" s="5">
        <f t="shared" ref="L21" si="3">+J21*K21/1000</f>
        <v>906</v>
      </c>
    </row>
    <row r="22" spans="1:12" ht="19.5" thickBot="1" x14ac:dyDescent="0.3">
      <c r="A22" s="66">
        <f>+A21+1</f>
        <v>16</v>
      </c>
      <c r="B22" s="69" t="s">
        <v>75</v>
      </c>
      <c r="C22" s="69" t="s">
        <v>67</v>
      </c>
      <c r="D22" s="69" t="s">
        <v>71</v>
      </c>
      <c r="E22" s="69" t="s">
        <v>27</v>
      </c>
      <c r="F22" s="69" t="s">
        <v>68</v>
      </c>
      <c r="G22" s="69" t="s">
        <v>69</v>
      </c>
      <c r="H22" s="69">
        <v>304374140</v>
      </c>
      <c r="I22" s="69" t="s">
        <v>38</v>
      </c>
      <c r="J22" s="7">
        <v>100</v>
      </c>
      <c r="K22" s="7">
        <v>2800</v>
      </c>
      <c r="L22" s="8">
        <f t="shared" si="0"/>
        <v>280</v>
      </c>
    </row>
    <row r="23" spans="1:12" ht="37.5" x14ac:dyDescent="0.25">
      <c r="A23" s="64">
        <f>+A22+1</f>
        <v>17</v>
      </c>
      <c r="B23" s="67" t="s">
        <v>146</v>
      </c>
      <c r="C23" s="67" t="s">
        <v>35</v>
      </c>
      <c r="D23" s="67" t="s">
        <v>71</v>
      </c>
      <c r="E23" s="67" t="s">
        <v>27</v>
      </c>
      <c r="F23" s="67" t="s">
        <v>152</v>
      </c>
      <c r="G23" s="67" t="s">
        <v>37</v>
      </c>
      <c r="H23" s="67">
        <v>521645525</v>
      </c>
      <c r="I23" s="67" t="s">
        <v>34</v>
      </c>
      <c r="J23" s="44">
        <v>100</v>
      </c>
      <c r="K23" s="44">
        <v>1999</v>
      </c>
      <c r="L23" s="45">
        <f t="shared" ref="L23:L27" si="4">+J23*K23/1000</f>
        <v>199.9</v>
      </c>
    </row>
    <row r="24" spans="1:12" x14ac:dyDescent="0.25">
      <c r="A24" s="65">
        <f>+A23+1</f>
        <v>18</v>
      </c>
      <c r="B24" s="68" t="s">
        <v>146</v>
      </c>
      <c r="C24" s="68" t="s">
        <v>35</v>
      </c>
      <c r="D24" s="68" t="s">
        <v>71</v>
      </c>
      <c r="E24" s="68" t="s">
        <v>27</v>
      </c>
      <c r="F24" s="68" t="s">
        <v>153</v>
      </c>
      <c r="G24" s="68" t="s">
        <v>147</v>
      </c>
      <c r="H24" s="68">
        <v>307485222</v>
      </c>
      <c r="I24" s="68" t="s">
        <v>38</v>
      </c>
      <c r="J24" s="4">
        <v>24</v>
      </c>
      <c r="K24" s="4">
        <v>11890</v>
      </c>
      <c r="L24" s="5">
        <f t="shared" si="4"/>
        <v>285.36</v>
      </c>
    </row>
    <row r="25" spans="1:12" ht="37.5" x14ac:dyDescent="0.25">
      <c r="A25" s="65">
        <f>+A24+1</f>
        <v>19</v>
      </c>
      <c r="B25" s="68" t="s">
        <v>146</v>
      </c>
      <c r="C25" s="68" t="s">
        <v>155</v>
      </c>
      <c r="D25" s="68" t="s">
        <v>71</v>
      </c>
      <c r="E25" s="68" t="s">
        <v>27</v>
      </c>
      <c r="F25" s="68" t="s">
        <v>154</v>
      </c>
      <c r="G25" s="68" t="s">
        <v>148</v>
      </c>
      <c r="H25" s="68">
        <v>307796326</v>
      </c>
      <c r="I25" s="68" t="s">
        <v>38</v>
      </c>
      <c r="J25" s="4">
        <v>20</v>
      </c>
      <c r="K25" s="4">
        <v>19945</v>
      </c>
      <c r="L25" s="5">
        <f t="shared" si="4"/>
        <v>398.9</v>
      </c>
    </row>
    <row r="26" spans="1:12" x14ac:dyDescent="0.25">
      <c r="A26" s="65">
        <f t="shared" ref="A26:A27" si="5">+A25+1</f>
        <v>20</v>
      </c>
      <c r="B26" s="68" t="s">
        <v>146</v>
      </c>
      <c r="C26" s="68" t="s">
        <v>156</v>
      </c>
      <c r="D26" s="68" t="s">
        <v>71</v>
      </c>
      <c r="E26" s="68" t="s">
        <v>27</v>
      </c>
      <c r="F26" s="68" t="s">
        <v>151</v>
      </c>
      <c r="G26" s="68" t="s">
        <v>149</v>
      </c>
      <c r="H26" s="68">
        <v>203846735</v>
      </c>
      <c r="I26" s="68" t="s">
        <v>34</v>
      </c>
      <c r="J26" s="4">
        <v>150</v>
      </c>
      <c r="K26" s="4">
        <v>3999</v>
      </c>
      <c r="L26" s="5">
        <f t="shared" si="4"/>
        <v>599.85</v>
      </c>
    </row>
    <row r="27" spans="1:12" ht="19.5" thickBot="1" x14ac:dyDescent="0.3">
      <c r="A27" s="66">
        <f t="shared" si="5"/>
        <v>21</v>
      </c>
      <c r="B27" s="69" t="s">
        <v>146</v>
      </c>
      <c r="C27" s="69" t="s">
        <v>48</v>
      </c>
      <c r="D27" s="69" t="s">
        <v>71</v>
      </c>
      <c r="E27" s="69" t="s">
        <v>27</v>
      </c>
      <c r="F27" s="69" t="s">
        <v>150</v>
      </c>
      <c r="G27" s="69" t="s">
        <v>91</v>
      </c>
      <c r="H27" s="69">
        <v>302285214</v>
      </c>
      <c r="I27" s="69" t="s">
        <v>38</v>
      </c>
      <c r="J27" s="7">
        <v>149</v>
      </c>
      <c r="K27" s="7">
        <v>26995</v>
      </c>
      <c r="L27" s="8">
        <f t="shared" si="4"/>
        <v>4022.2550000000001</v>
      </c>
    </row>
    <row r="28" spans="1:12" ht="37.5" x14ac:dyDescent="0.25">
      <c r="A28" s="64">
        <f>+A27+1</f>
        <v>22</v>
      </c>
      <c r="B28" s="67" t="s">
        <v>157</v>
      </c>
      <c r="C28" s="67" t="s">
        <v>158</v>
      </c>
      <c r="D28" s="67" t="s">
        <v>71</v>
      </c>
      <c r="E28" s="67" t="s">
        <v>27</v>
      </c>
      <c r="F28" s="67" t="s">
        <v>159</v>
      </c>
      <c r="G28" s="67" t="s">
        <v>60</v>
      </c>
      <c r="H28" s="67">
        <v>307673660</v>
      </c>
      <c r="I28" s="67" t="s">
        <v>34</v>
      </c>
      <c r="J28" s="44">
        <v>20</v>
      </c>
      <c r="K28" s="44">
        <v>24450</v>
      </c>
      <c r="L28" s="45">
        <f t="shared" ref="L28:L59" si="6">+J28*K28/1000</f>
        <v>489</v>
      </c>
    </row>
    <row r="29" spans="1:12" x14ac:dyDescent="0.25">
      <c r="A29" s="70">
        <f>+A28+1</f>
        <v>23</v>
      </c>
      <c r="B29" s="71" t="s">
        <v>157</v>
      </c>
      <c r="C29" s="71" t="s">
        <v>53</v>
      </c>
      <c r="D29" s="68" t="s">
        <v>71</v>
      </c>
      <c r="E29" s="68" t="s">
        <v>27</v>
      </c>
      <c r="F29" s="68" t="s">
        <v>161</v>
      </c>
      <c r="G29" s="71" t="s">
        <v>160</v>
      </c>
      <c r="H29" s="71">
        <v>302285214</v>
      </c>
      <c r="I29" s="71" t="s">
        <v>34</v>
      </c>
      <c r="J29" s="9">
        <v>80</v>
      </c>
      <c r="K29" s="9">
        <v>13900</v>
      </c>
      <c r="L29" s="5">
        <f t="shared" si="6"/>
        <v>1112</v>
      </c>
    </row>
    <row r="30" spans="1:12" x14ac:dyDescent="0.25">
      <c r="A30" s="70">
        <f t="shared" ref="A30:A45" si="7">+A29+1</f>
        <v>24</v>
      </c>
      <c r="B30" s="71" t="s">
        <v>157</v>
      </c>
      <c r="C30" s="71" t="s">
        <v>164</v>
      </c>
      <c r="D30" s="68" t="s">
        <v>71</v>
      </c>
      <c r="E30" s="68" t="s">
        <v>27</v>
      </c>
      <c r="F30" s="68" t="s">
        <v>163</v>
      </c>
      <c r="G30" s="71" t="s">
        <v>162</v>
      </c>
      <c r="H30" s="71">
        <v>307490803</v>
      </c>
      <c r="I30" s="71" t="s">
        <v>165</v>
      </c>
      <c r="J30" s="9">
        <v>16</v>
      </c>
      <c r="K30" s="9">
        <v>565000</v>
      </c>
      <c r="L30" s="5">
        <f t="shared" si="6"/>
        <v>9040</v>
      </c>
    </row>
    <row r="31" spans="1:12" x14ac:dyDescent="0.25">
      <c r="A31" s="70">
        <f t="shared" si="7"/>
        <v>25</v>
      </c>
      <c r="B31" s="71" t="s">
        <v>157</v>
      </c>
      <c r="C31" s="71" t="s">
        <v>164</v>
      </c>
      <c r="D31" s="68" t="s">
        <v>71</v>
      </c>
      <c r="E31" s="68" t="s">
        <v>27</v>
      </c>
      <c r="F31" s="68" t="s">
        <v>166</v>
      </c>
      <c r="G31" s="71" t="s">
        <v>162</v>
      </c>
      <c r="H31" s="71">
        <v>307490803</v>
      </c>
      <c r="I31" s="71" t="s">
        <v>165</v>
      </c>
      <c r="J31" s="9">
        <v>16</v>
      </c>
      <c r="K31" s="9">
        <v>565000</v>
      </c>
      <c r="L31" s="5">
        <f t="shared" si="6"/>
        <v>9040</v>
      </c>
    </row>
    <row r="32" spans="1:12" x14ac:dyDescent="0.25">
      <c r="A32" s="70">
        <f t="shared" si="7"/>
        <v>26</v>
      </c>
      <c r="B32" s="71" t="s">
        <v>157</v>
      </c>
      <c r="C32" s="71" t="s">
        <v>35</v>
      </c>
      <c r="D32" s="68" t="s">
        <v>71</v>
      </c>
      <c r="E32" s="68" t="s">
        <v>27</v>
      </c>
      <c r="F32" s="68" t="s">
        <v>196</v>
      </c>
      <c r="G32" s="71" t="s">
        <v>167</v>
      </c>
      <c r="H32" s="71" t="s">
        <v>176</v>
      </c>
      <c r="I32" s="71" t="s">
        <v>34</v>
      </c>
      <c r="J32" s="9">
        <v>25</v>
      </c>
      <c r="K32" s="9">
        <v>16998</v>
      </c>
      <c r="L32" s="5">
        <f t="shared" si="6"/>
        <v>424.95</v>
      </c>
    </row>
    <row r="33" spans="1:12" x14ac:dyDescent="0.25">
      <c r="A33" s="70">
        <f t="shared" si="7"/>
        <v>27</v>
      </c>
      <c r="B33" s="71" t="s">
        <v>157</v>
      </c>
      <c r="C33" s="71" t="s">
        <v>197</v>
      </c>
      <c r="D33" s="68" t="s">
        <v>71</v>
      </c>
      <c r="E33" s="68" t="s">
        <v>27</v>
      </c>
      <c r="F33" s="68" t="s">
        <v>195</v>
      </c>
      <c r="G33" s="71" t="s">
        <v>168</v>
      </c>
      <c r="H33" s="71" t="s">
        <v>177</v>
      </c>
      <c r="I33" s="71" t="s">
        <v>34</v>
      </c>
      <c r="J33" s="9">
        <v>20</v>
      </c>
      <c r="K33" s="9">
        <v>14811</v>
      </c>
      <c r="L33" s="5">
        <f t="shared" si="6"/>
        <v>296.22000000000003</v>
      </c>
    </row>
    <row r="34" spans="1:12" x14ac:dyDescent="0.25">
      <c r="A34" s="70">
        <f t="shared" si="7"/>
        <v>28</v>
      </c>
      <c r="B34" s="71" t="s">
        <v>157</v>
      </c>
      <c r="C34" s="71" t="s">
        <v>197</v>
      </c>
      <c r="D34" s="68" t="s">
        <v>71</v>
      </c>
      <c r="E34" s="68" t="s">
        <v>27</v>
      </c>
      <c r="F34" s="68" t="s">
        <v>194</v>
      </c>
      <c r="G34" s="71" t="s">
        <v>168</v>
      </c>
      <c r="H34" s="71" t="s">
        <v>177</v>
      </c>
      <c r="I34" s="71" t="s">
        <v>34</v>
      </c>
      <c r="J34" s="9">
        <v>10</v>
      </c>
      <c r="K34" s="9">
        <v>21811</v>
      </c>
      <c r="L34" s="5">
        <f t="shared" si="6"/>
        <v>218.11</v>
      </c>
    </row>
    <row r="35" spans="1:12" x14ac:dyDescent="0.25">
      <c r="A35" s="70">
        <f t="shared" si="7"/>
        <v>29</v>
      </c>
      <c r="B35" s="71" t="s">
        <v>157</v>
      </c>
      <c r="C35" s="71" t="s">
        <v>198</v>
      </c>
      <c r="D35" s="68" t="s">
        <v>71</v>
      </c>
      <c r="E35" s="68" t="s">
        <v>27</v>
      </c>
      <c r="F35" s="68" t="s">
        <v>193</v>
      </c>
      <c r="G35" s="71" t="s">
        <v>169</v>
      </c>
      <c r="H35" s="71" t="s">
        <v>178</v>
      </c>
      <c r="I35" s="71" t="s">
        <v>65</v>
      </c>
      <c r="J35" s="9">
        <v>10</v>
      </c>
      <c r="K35" s="9">
        <v>45000</v>
      </c>
      <c r="L35" s="5">
        <f t="shared" si="6"/>
        <v>450</v>
      </c>
    </row>
    <row r="36" spans="1:12" x14ac:dyDescent="0.25">
      <c r="A36" s="70">
        <f t="shared" si="7"/>
        <v>30</v>
      </c>
      <c r="B36" s="71" t="s">
        <v>157</v>
      </c>
      <c r="C36" s="71" t="s">
        <v>58</v>
      </c>
      <c r="D36" s="68" t="s">
        <v>71</v>
      </c>
      <c r="E36" s="68" t="s">
        <v>27</v>
      </c>
      <c r="F36" s="68" t="s">
        <v>192</v>
      </c>
      <c r="G36" s="71" t="s">
        <v>170</v>
      </c>
      <c r="H36" s="71" t="s">
        <v>179</v>
      </c>
      <c r="I36" s="71" t="s">
        <v>34</v>
      </c>
      <c r="J36" s="9">
        <v>20</v>
      </c>
      <c r="K36" s="9">
        <v>9500</v>
      </c>
      <c r="L36" s="5">
        <f t="shared" si="6"/>
        <v>190</v>
      </c>
    </row>
    <row r="37" spans="1:12" x14ac:dyDescent="0.25">
      <c r="A37" s="70">
        <f t="shared" si="7"/>
        <v>31</v>
      </c>
      <c r="B37" s="71" t="s">
        <v>157</v>
      </c>
      <c r="C37" s="71" t="s">
        <v>30</v>
      </c>
      <c r="D37" s="68" t="s">
        <v>71</v>
      </c>
      <c r="E37" s="68" t="s">
        <v>27</v>
      </c>
      <c r="F37" s="68" t="s">
        <v>191</v>
      </c>
      <c r="G37" s="71" t="s">
        <v>171</v>
      </c>
      <c r="H37" s="71" t="s">
        <v>180</v>
      </c>
      <c r="I37" s="71" t="s">
        <v>34</v>
      </c>
      <c r="J37" s="9">
        <v>15</v>
      </c>
      <c r="K37" s="9">
        <v>39999</v>
      </c>
      <c r="L37" s="5">
        <f t="shared" si="6"/>
        <v>599.98500000000001</v>
      </c>
    </row>
    <row r="38" spans="1:12" x14ac:dyDescent="0.25">
      <c r="A38" s="70">
        <f t="shared" si="7"/>
        <v>32</v>
      </c>
      <c r="B38" s="71" t="s">
        <v>157</v>
      </c>
      <c r="C38" s="71" t="s">
        <v>199</v>
      </c>
      <c r="D38" s="68" t="s">
        <v>71</v>
      </c>
      <c r="E38" s="68" t="s">
        <v>27</v>
      </c>
      <c r="F38" s="68" t="s">
        <v>190</v>
      </c>
      <c r="G38" s="71" t="s">
        <v>172</v>
      </c>
      <c r="H38" s="71" t="s">
        <v>181</v>
      </c>
      <c r="I38" s="71" t="s">
        <v>29</v>
      </c>
      <c r="J38" s="9">
        <v>100</v>
      </c>
      <c r="K38" s="9">
        <v>3444</v>
      </c>
      <c r="L38" s="5">
        <f t="shared" si="6"/>
        <v>344.4</v>
      </c>
    </row>
    <row r="39" spans="1:12" x14ac:dyDescent="0.25">
      <c r="A39" s="70">
        <f t="shared" si="7"/>
        <v>33</v>
      </c>
      <c r="B39" s="71" t="s">
        <v>157</v>
      </c>
      <c r="C39" s="71" t="s">
        <v>200</v>
      </c>
      <c r="D39" s="68" t="s">
        <v>71</v>
      </c>
      <c r="E39" s="68" t="s">
        <v>27</v>
      </c>
      <c r="F39" s="68" t="s">
        <v>189</v>
      </c>
      <c r="G39" s="71" t="s">
        <v>172</v>
      </c>
      <c r="H39" s="71" t="s">
        <v>181</v>
      </c>
      <c r="I39" s="71" t="s">
        <v>34</v>
      </c>
      <c r="J39" s="9">
        <v>100</v>
      </c>
      <c r="K39" s="9">
        <v>10444</v>
      </c>
      <c r="L39" s="5">
        <f t="shared" si="6"/>
        <v>1044.4000000000001</v>
      </c>
    </row>
    <row r="40" spans="1:12" x14ac:dyDescent="0.25">
      <c r="A40" s="70">
        <f t="shared" si="7"/>
        <v>34</v>
      </c>
      <c r="B40" s="71" t="s">
        <v>157</v>
      </c>
      <c r="C40" s="71" t="s">
        <v>45</v>
      </c>
      <c r="D40" s="68" t="s">
        <v>71</v>
      </c>
      <c r="E40" s="68" t="s">
        <v>27</v>
      </c>
      <c r="F40" s="68" t="s">
        <v>188</v>
      </c>
      <c r="G40" s="71" t="s">
        <v>172</v>
      </c>
      <c r="H40" s="71" t="s">
        <v>181</v>
      </c>
      <c r="I40" s="71" t="s">
        <v>38</v>
      </c>
      <c r="J40" s="9">
        <v>10</v>
      </c>
      <c r="K40" s="9">
        <v>18444</v>
      </c>
      <c r="L40" s="5">
        <f t="shared" si="6"/>
        <v>184.44</v>
      </c>
    </row>
    <row r="41" spans="1:12" x14ac:dyDescent="0.25">
      <c r="A41" s="70">
        <f t="shared" si="7"/>
        <v>35</v>
      </c>
      <c r="B41" s="71" t="s">
        <v>157</v>
      </c>
      <c r="C41" s="71" t="s">
        <v>201</v>
      </c>
      <c r="D41" s="68" t="s">
        <v>71</v>
      </c>
      <c r="E41" s="68" t="s">
        <v>27</v>
      </c>
      <c r="F41" s="68" t="s">
        <v>187</v>
      </c>
      <c r="G41" s="71" t="s">
        <v>91</v>
      </c>
      <c r="H41" s="71">
        <v>302285214</v>
      </c>
      <c r="I41" s="71" t="s">
        <v>34</v>
      </c>
      <c r="J41" s="9">
        <v>2</v>
      </c>
      <c r="K41" s="9">
        <v>1850000</v>
      </c>
      <c r="L41" s="5">
        <f t="shared" si="6"/>
        <v>3700</v>
      </c>
    </row>
    <row r="42" spans="1:12" x14ac:dyDescent="0.25">
      <c r="A42" s="70">
        <f t="shared" si="7"/>
        <v>36</v>
      </c>
      <c r="B42" s="71" t="s">
        <v>157</v>
      </c>
      <c r="C42" s="71" t="s">
        <v>202</v>
      </c>
      <c r="D42" s="68" t="s">
        <v>71</v>
      </c>
      <c r="E42" s="68" t="s">
        <v>27</v>
      </c>
      <c r="F42" s="68" t="s">
        <v>186</v>
      </c>
      <c r="G42" s="71" t="s">
        <v>91</v>
      </c>
      <c r="H42" s="71">
        <v>302285214</v>
      </c>
      <c r="I42" s="71" t="s">
        <v>34</v>
      </c>
      <c r="J42" s="9">
        <v>2</v>
      </c>
      <c r="K42" s="9">
        <v>1750000</v>
      </c>
      <c r="L42" s="5">
        <f t="shared" si="6"/>
        <v>3500</v>
      </c>
    </row>
    <row r="43" spans="1:12" x14ac:dyDescent="0.25">
      <c r="A43" s="70">
        <f t="shared" si="7"/>
        <v>37</v>
      </c>
      <c r="B43" s="71" t="s">
        <v>157</v>
      </c>
      <c r="C43" s="71" t="s">
        <v>203</v>
      </c>
      <c r="D43" s="68" t="s">
        <v>71</v>
      </c>
      <c r="E43" s="68" t="s">
        <v>27</v>
      </c>
      <c r="F43" s="68" t="s">
        <v>185</v>
      </c>
      <c r="G43" s="71" t="s">
        <v>91</v>
      </c>
      <c r="H43" s="71">
        <v>302285214</v>
      </c>
      <c r="I43" s="71" t="s">
        <v>38</v>
      </c>
      <c r="J43" s="9">
        <v>125</v>
      </c>
      <c r="K43" s="9">
        <v>32500</v>
      </c>
      <c r="L43" s="5">
        <f t="shared" si="6"/>
        <v>4062.5</v>
      </c>
    </row>
    <row r="44" spans="1:12" x14ac:dyDescent="0.25">
      <c r="A44" s="70">
        <f t="shared" si="7"/>
        <v>38</v>
      </c>
      <c r="B44" s="71" t="s">
        <v>157</v>
      </c>
      <c r="C44" s="71" t="s">
        <v>204</v>
      </c>
      <c r="D44" s="68" t="s">
        <v>71</v>
      </c>
      <c r="E44" s="68" t="s">
        <v>27</v>
      </c>
      <c r="F44" s="68" t="s">
        <v>184</v>
      </c>
      <c r="G44" s="71" t="s">
        <v>173</v>
      </c>
      <c r="H44" s="71">
        <v>307526810</v>
      </c>
      <c r="I44" s="71" t="s">
        <v>205</v>
      </c>
      <c r="J44" s="9">
        <v>4</v>
      </c>
      <c r="K44" s="9">
        <v>1650000</v>
      </c>
      <c r="L44" s="5">
        <f t="shared" si="6"/>
        <v>6600</v>
      </c>
    </row>
    <row r="45" spans="1:12" ht="37.5" customHeight="1" x14ac:dyDescent="0.25">
      <c r="A45" s="117">
        <f t="shared" si="7"/>
        <v>39</v>
      </c>
      <c r="B45" s="126" t="s">
        <v>157</v>
      </c>
      <c r="C45" s="71" t="s">
        <v>206</v>
      </c>
      <c r="D45" s="126" t="s">
        <v>71</v>
      </c>
      <c r="E45" s="126" t="s">
        <v>27</v>
      </c>
      <c r="F45" s="126" t="s">
        <v>183</v>
      </c>
      <c r="G45" s="126" t="s">
        <v>174</v>
      </c>
      <c r="H45" s="126">
        <v>307776176</v>
      </c>
      <c r="I45" s="71" t="s">
        <v>34</v>
      </c>
      <c r="J45" s="9">
        <v>80</v>
      </c>
      <c r="K45" s="9">
        <v>10100</v>
      </c>
      <c r="L45" s="5">
        <f t="shared" si="6"/>
        <v>808</v>
      </c>
    </row>
    <row r="46" spans="1:12" x14ac:dyDescent="0.25">
      <c r="A46" s="129"/>
      <c r="B46" s="127"/>
      <c r="C46" s="71" t="s">
        <v>207</v>
      </c>
      <c r="D46" s="127"/>
      <c r="E46" s="127"/>
      <c r="F46" s="127"/>
      <c r="G46" s="127"/>
      <c r="H46" s="127"/>
      <c r="I46" s="71" t="s">
        <v>38</v>
      </c>
      <c r="J46" s="9">
        <v>6</v>
      </c>
      <c r="K46" s="9">
        <v>24000</v>
      </c>
      <c r="L46" s="5">
        <f t="shared" si="6"/>
        <v>144</v>
      </c>
    </row>
    <row r="47" spans="1:12" x14ac:dyDescent="0.25">
      <c r="A47" s="129"/>
      <c r="B47" s="127"/>
      <c r="C47" s="71" t="s">
        <v>208</v>
      </c>
      <c r="D47" s="127"/>
      <c r="E47" s="127"/>
      <c r="F47" s="127"/>
      <c r="G47" s="127"/>
      <c r="H47" s="127"/>
      <c r="I47" s="71" t="s">
        <v>34</v>
      </c>
      <c r="J47" s="9">
        <v>50</v>
      </c>
      <c r="K47" s="9">
        <v>5800</v>
      </c>
      <c r="L47" s="5">
        <f t="shared" si="6"/>
        <v>290</v>
      </c>
    </row>
    <row r="48" spans="1:12" x14ac:dyDescent="0.25">
      <c r="A48" s="129"/>
      <c r="B48" s="127"/>
      <c r="C48" s="71" t="s">
        <v>209</v>
      </c>
      <c r="D48" s="127"/>
      <c r="E48" s="127"/>
      <c r="F48" s="127"/>
      <c r="G48" s="127"/>
      <c r="H48" s="127"/>
      <c r="I48" s="71" t="s">
        <v>34</v>
      </c>
      <c r="J48" s="9">
        <v>20</v>
      </c>
      <c r="K48" s="9">
        <v>48000</v>
      </c>
      <c r="L48" s="5">
        <f t="shared" si="6"/>
        <v>960</v>
      </c>
    </row>
    <row r="49" spans="1:12" x14ac:dyDescent="0.25">
      <c r="A49" s="129"/>
      <c r="B49" s="127"/>
      <c r="C49" s="71" t="s">
        <v>210</v>
      </c>
      <c r="D49" s="127"/>
      <c r="E49" s="127"/>
      <c r="F49" s="127"/>
      <c r="G49" s="127"/>
      <c r="H49" s="127"/>
      <c r="I49" s="71" t="s">
        <v>34</v>
      </c>
      <c r="J49" s="9">
        <v>20</v>
      </c>
      <c r="K49" s="9">
        <v>16000</v>
      </c>
      <c r="L49" s="5">
        <f t="shared" si="6"/>
        <v>320</v>
      </c>
    </row>
    <row r="50" spans="1:12" x14ac:dyDescent="0.25">
      <c r="A50" s="129"/>
      <c r="B50" s="127"/>
      <c r="C50" s="71" t="s">
        <v>210</v>
      </c>
      <c r="D50" s="127"/>
      <c r="E50" s="127"/>
      <c r="F50" s="127"/>
      <c r="G50" s="127"/>
      <c r="H50" s="127"/>
      <c r="I50" s="71" t="s">
        <v>34</v>
      </c>
      <c r="J50" s="9">
        <v>20</v>
      </c>
      <c r="K50" s="9">
        <v>10800</v>
      </c>
      <c r="L50" s="5">
        <f t="shared" si="6"/>
        <v>216</v>
      </c>
    </row>
    <row r="51" spans="1:12" x14ac:dyDescent="0.25">
      <c r="A51" s="129"/>
      <c r="B51" s="127"/>
      <c r="C51" s="71" t="s">
        <v>211</v>
      </c>
      <c r="D51" s="127"/>
      <c r="E51" s="127"/>
      <c r="F51" s="127"/>
      <c r="G51" s="127"/>
      <c r="H51" s="127"/>
      <c r="I51" s="71" t="s">
        <v>34</v>
      </c>
      <c r="J51" s="9">
        <v>2</v>
      </c>
      <c r="K51" s="9">
        <v>55000</v>
      </c>
      <c r="L51" s="5">
        <f t="shared" si="6"/>
        <v>110</v>
      </c>
    </row>
    <row r="52" spans="1:12" x14ac:dyDescent="0.25">
      <c r="A52" s="129"/>
      <c r="B52" s="127"/>
      <c r="C52" s="71" t="s">
        <v>212</v>
      </c>
      <c r="D52" s="127"/>
      <c r="E52" s="127"/>
      <c r="F52" s="127"/>
      <c r="G52" s="127"/>
      <c r="H52" s="127"/>
      <c r="I52" s="71" t="s">
        <v>205</v>
      </c>
      <c r="J52" s="9">
        <v>2</v>
      </c>
      <c r="K52" s="9">
        <v>615000</v>
      </c>
      <c r="L52" s="5">
        <f t="shared" si="6"/>
        <v>1230</v>
      </c>
    </row>
    <row r="53" spans="1:12" x14ac:dyDescent="0.25">
      <c r="A53" s="129"/>
      <c r="B53" s="127"/>
      <c r="C53" s="71" t="s">
        <v>213</v>
      </c>
      <c r="D53" s="127"/>
      <c r="E53" s="127"/>
      <c r="F53" s="127"/>
      <c r="G53" s="127"/>
      <c r="H53" s="127"/>
      <c r="I53" s="71" t="s">
        <v>34</v>
      </c>
      <c r="J53" s="9">
        <v>2</v>
      </c>
      <c r="K53" s="9">
        <v>95000</v>
      </c>
      <c r="L53" s="5">
        <f t="shared" si="6"/>
        <v>190</v>
      </c>
    </row>
    <row r="54" spans="1:12" x14ac:dyDescent="0.25">
      <c r="A54" s="129"/>
      <c r="B54" s="127"/>
      <c r="C54" s="71" t="s">
        <v>214</v>
      </c>
      <c r="D54" s="127"/>
      <c r="E54" s="127"/>
      <c r="F54" s="127"/>
      <c r="G54" s="127"/>
      <c r="H54" s="127"/>
      <c r="I54" s="71" t="s">
        <v>205</v>
      </c>
      <c r="J54" s="9">
        <v>2</v>
      </c>
      <c r="K54" s="9">
        <v>900000</v>
      </c>
      <c r="L54" s="5">
        <f t="shared" si="6"/>
        <v>1800</v>
      </c>
    </row>
    <row r="55" spans="1:12" x14ac:dyDescent="0.25">
      <c r="A55" s="111"/>
      <c r="B55" s="116"/>
      <c r="C55" s="71" t="s">
        <v>215</v>
      </c>
      <c r="D55" s="116"/>
      <c r="E55" s="116"/>
      <c r="F55" s="116"/>
      <c r="G55" s="116"/>
      <c r="H55" s="116"/>
      <c r="I55" s="71" t="s">
        <v>34</v>
      </c>
      <c r="J55" s="9">
        <v>1</v>
      </c>
      <c r="K55" s="9">
        <v>185000</v>
      </c>
      <c r="L55" s="5">
        <f t="shared" si="6"/>
        <v>185</v>
      </c>
    </row>
    <row r="56" spans="1:12" ht="37.5" customHeight="1" x14ac:dyDescent="0.25">
      <c r="A56" s="117">
        <f>+A45+1</f>
        <v>40</v>
      </c>
      <c r="B56" s="126" t="s">
        <v>157</v>
      </c>
      <c r="C56" s="71" t="s">
        <v>216</v>
      </c>
      <c r="D56" s="126" t="s">
        <v>71</v>
      </c>
      <c r="E56" s="126" t="s">
        <v>27</v>
      </c>
      <c r="F56" s="126" t="s">
        <v>182</v>
      </c>
      <c r="G56" s="126" t="s">
        <v>175</v>
      </c>
      <c r="H56" s="126">
        <v>560988919</v>
      </c>
      <c r="I56" s="71" t="s">
        <v>34</v>
      </c>
      <c r="J56" s="9">
        <v>1</v>
      </c>
      <c r="K56" s="9">
        <v>1000000</v>
      </c>
      <c r="L56" s="5">
        <f t="shared" si="6"/>
        <v>1000</v>
      </c>
    </row>
    <row r="57" spans="1:12" x14ac:dyDescent="0.25">
      <c r="A57" s="129"/>
      <c r="B57" s="127"/>
      <c r="C57" s="71" t="s">
        <v>217</v>
      </c>
      <c r="D57" s="127"/>
      <c r="E57" s="127"/>
      <c r="F57" s="127"/>
      <c r="G57" s="127"/>
      <c r="H57" s="127"/>
      <c r="I57" s="71" t="s">
        <v>34</v>
      </c>
      <c r="J57" s="9">
        <v>1</v>
      </c>
      <c r="K57" s="9">
        <v>2200000</v>
      </c>
      <c r="L57" s="5">
        <f t="shared" si="6"/>
        <v>2200</v>
      </c>
    </row>
    <row r="58" spans="1:12" x14ac:dyDescent="0.25">
      <c r="A58" s="129"/>
      <c r="B58" s="127"/>
      <c r="C58" s="71" t="s">
        <v>218</v>
      </c>
      <c r="D58" s="127"/>
      <c r="E58" s="127"/>
      <c r="F58" s="127"/>
      <c r="G58" s="127"/>
      <c r="H58" s="127"/>
      <c r="I58" s="71" t="s">
        <v>34</v>
      </c>
      <c r="J58" s="9">
        <v>1</v>
      </c>
      <c r="K58" s="9">
        <v>1300000</v>
      </c>
      <c r="L58" s="5">
        <f t="shared" si="6"/>
        <v>1300</v>
      </c>
    </row>
    <row r="59" spans="1:12" ht="19.5" thickBot="1" x14ac:dyDescent="0.3">
      <c r="A59" s="130"/>
      <c r="B59" s="128"/>
      <c r="C59" s="83" t="s">
        <v>219</v>
      </c>
      <c r="D59" s="128"/>
      <c r="E59" s="128"/>
      <c r="F59" s="128"/>
      <c r="G59" s="128"/>
      <c r="H59" s="128"/>
      <c r="I59" s="83" t="s">
        <v>34</v>
      </c>
      <c r="J59" s="84">
        <v>1</v>
      </c>
      <c r="K59" s="84">
        <v>1600000</v>
      </c>
      <c r="L59" s="85">
        <f t="shared" si="6"/>
        <v>1600</v>
      </c>
    </row>
    <row r="60" spans="1:12" ht="19.5" thickTop="1" x14ac:dyDescent="0.25"/>
  </sheetData>
  <mergeCells count="27">
    <mergeCell ref="B56:B59"/>
    <mergeCell ref="A56:A59"/>
    <mergeCell ref="G45:G55"/>
    <mergeCell ref="H45:H55"/>
    <mergeCell ref="F56:F59"/>
    <mergeCell ref="E56:E59"/>
    <mergeCell ref="D56:D59"/>
    <mergeCell ref="G56:G59"/>
    <mergeCell ref="H56:H59"/>
    <mergeCell ref="A45:A55"/>
    <mergeCell ref="B45:B55"/>
    <mergeCell ref="D45:D55"/>
    <mergeCell ref="E45:E55"/>
    <mergeCell ref="F45:F55"/>
    <mergeCell ref="A1:L1"/>
    <mergeCell ref="A2:L2"/>
    <mergeCell ref="A5:A6"/>
    <mergeCell ref="B5:B6"/>
    <mergeCell ref="C5:C6"/>
    <mergeCell ref="D5:D6"/>
    <mergeCell ref="E5:E6"/>
    <mergeCell ref="F5:F6"/>
    <mergeCell ref="G5:H5"/>
    <mergeCell ref="I5:I6"/>
    <mergeCell ref="J5:J6"/>
    <mergeCell ref="K5:K6"/>
    <mergeCell ref="L5:L6"/>
  </mergeCells>
  <hyperlinks>
    <hyperlink ref="E11" r:id="rId1" xr:uid="{00000000-0004-0000-0500-000000000000}"/>
    <hyperlink ref="E12" r:id="rId2" xr:uid="{00000000-0004-0000-0500-000001000000}"/>
  </hyperlinks>
  <printOptions horizontalCentered="1"/>
  <pageMargins left="0.39370078740157483" right="0.39370078740157483" top="0.39370078740157483" bottom="0.39370078740157483" header="0.31496062992125984" footer="0.31496062992125984"/>
  <pageSetup paperSize="9" scale="34" orientation="landscape" verticalDpi="1200"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  <pageSetUpPr fitToPage="1"/>
  </sheetPr>
  <dimension ref="A1:N18"/>
  <sheetViews>
    <sheetView zoomScale="85" zoomScaleNormal="85" workbookViewId="0">
      <selection activeCell="G16" sqref="G16"/>
    </sheetView>
  </sheetViews>
  <sheetFormatPr defaultRowHeight="18.75" x14ac:dyDescent="0.25"/>
  <cols>
    <col min="1" max="1" width="7.5703125" style="1" customWidth="1"/>
    <col min="2" max="2" width="37.140625" style="1" customWidth="1"/>
    <col min="3" max="3" width="32.7109375" style="1" bestFit="1" customWidth="1"/>
    <col min="4" max="4" width="21.7109375" style="1" bestFit="1" customWidth="1"/>
    <col min="5" max="5" width="27.85546875" style="1" customWidth="1"/>
    <col min="6" max="6" width="28.28515625" style="1" customWidth="1"/>
    <col min="7" max="7" width="38.5703125" style="1" customWidth="1"/>
    <col min="8" max="8" width="19.28515625" style="1" customWidth="1"/>
    <col min="9" max="9" width="29.140625" style="1" customWidth="1"/>
    <col min="10" max="12" width="29.140625" style="2" customWidth="1"/>
    <col min="13" max="13" width="10.5703125" style="1" bestFit="1" customWidth="1"/>
    <col min="14" max="16384" width="9.140625" style="1"/>
  </cols>
  <sheetData>
    <row r="1" spans="1:14" ht="63" customHeight="1" x14ac:dyDescent="0.25">
      <c r="A1" s="112" t="s">
        <v>113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</row>
    <row r="2" spans="1:14" ht="19.5" x14ac:dyDescent="0.25">
      <c r="A2" s="113" t="s">
        <v>0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</row>
    <row r="4" spans="1:14" ht="19.5" thickBot="1" x14ac:dyDescent="0.3"/>
    <row r="5" spans="1:14" ht="49.5" customHeight="1" x14ac:dyDescent="0.25">
      <c r="A5" s="102" t="s">
        <v>2</v>
      </c>
      <c r="B5" s="105" t="s">
        <v>3</v>
      </c>
      <c r="C5" s="105" t="s">
        <v>18</v>
      </c>
      <c r="D5" s="105" t="s">
        <v>19</v>
      </c>
      <c r="E5" s="105" t="s">
        <v>20</v>
      </c>
      <c r="F5" s="105" t="s">
        <v>21</v>
      </c>
      <c r="G5" s="105" t="s">
        <v>15</v>
      </c>
      <c r="H5" s="105"/>
      <c r="I5" s="105" t="s">
        <v>22</v>
      </c>
      <c r="J5" s="122" t="s">
        <v>23</v>
      </c>
      <c r="K5" s="122" t="s">
        <v>24</v>
      </c>
      <c r="L5" s="124" t="s">
        <v>25</v>
      </c>
    </row>
    <row r="6" spans="1:14" ht="62.25" customHeight="1" thickBot="1" x14ac:dyDescent="0.3">
      <c r="A6" s="104"/>
      <c r="B6" s="107"/>
      <c r="C6" s="107"/>
      <c r="D6" s="107"/>
      <c r="E6" s="107"/>
      <c r="F6" s="107"/>
      <c r="G6" s="48" t="s">
        <v>17</v>
      </c>
      <c r="H6" s="48" t="s">
        <v>16</v>
      </c>
      <c r="I6" s="107"/>
      <c r="J6" s="123"/>
      <c r="K6" s="123"/>
      <c r="L6" s="125"/>
    </row>
    <row r="7" spans="1:14" x14ac:dyDescent="0.25">
      <c r="A7" s="55">
        <v>1</v>
      </c>
      <c r="B7" s="56" t="s">
        <v>78</v>
      </c>
      <c r="C7" s="56"/>
      <c r="D7" s="56"/>
      <c r="E7" s="56"/>
      <c r="F7" s="56"/>
      <c r="G7" s="56"/>
      <c r="H7" s="56"/>
      <c r="I7" s="56"/>
      <c r="J7" s="9"/>
      <c r="K7" s="9"/>
      <c r="L7" s="10"/>
      <c r="N7" s="2"/>
    </row>
    <row r="8" spans="1:14" x14ac:dyDescent="0.25">
      <c r="A8" s="51">
        <f>+A7+1</f>
        <v>2</v>
      </c>
      <c r="B8" s="53"/>
      <c r="C8" s="53"/>
      <c r="D8" s="53"/>
      <c r="E8" s="53"/>
      <c r="F8" s="53"/>
      <c r="G8" s="53"/>
      <c r="H8" s="53"/>
      <c r="I8" s="53"/>
      <c r="J8" s="4"/>
      <c r="K8" s="4"/>
      <c r="L8" s="5"/>
      <c r="N8" s="2"/>
    </row>
    <row r="9" spans="1:14" ht="19.5" thickBot="1" x14ac:dyDescent="0.3">
      <c r="A9" s="65">
        <f>+A8+1</f>
        <v>3</v>
      </c>
      <c r="B9" s="53"/>
      <c r="C9" s="53"/>
      <c r="D9" s="53"/>
      <c r="E9" s="53"/>
      <c r="F9" s="53"/>
      <c r="G9" s="53"/>
      <c r="H9" s="53"/>
      <c r="I9" s="53"/>
      <c r="J9" s="4"/>
      <c r="K9" s="4"/>
      <c r="L9" s="5"/>
      <c r="N9" s="2"/>
    </row>
    <row r="10" spans="1:14" x14ac:dyDescent="0.25">
      <c r="A10" s="46">
        <f>+A9+1</f>
        <v>4</v>
      </c>
      <c r="B10" s="52" t="s">
        <v>79</v>
      </c>
      <c r="C10" s="52"/>
      <c r="D10" s="52"/>
      <c r="E10" s="52"/>
      <c r="F10" s="52"/>
      <c r="G10" s="52"/>
      <c r="H10" s="52"/>
      <c r="I10" s="52"/>
      <c r="J10" s="44"/>
      <c r="K10" s="44"/>
      <c r="L10" s="45"/>
      <c r="N10" s="2"/>
    </row>
    <row r="11" spans="1:14" x14ac:dyDescent="0.25">
      <c r="A11" s="51">
        <f>1+A10</f>
        <v>5</v>
      </c>
      <c r="B11" s="53"/>
      <c r="C11" s="53"/>
      <c r="D11" s="53"/>
      <c r="E11" s="53"/>
      <c r="F11" s="53"/>
      <c r="G11" s="53"/>
      <c r="H11" s="53"/>
      <c r="I11" s="53"/>
      <c r="J11" s="4"/>
      <c r="K11" s="4"/>
      <c r="L11" s="5"/>
      <c r="N11" s="2"/>
    </row>
    <row r="12" spans="1:14" ht="19.5" thickBot="1" x14ac:dyDescent="0.3">
      <c r="A12" s="47">
        <f>1+A11</f>
        <v>6</v>
      </c>
      <c r="B12" s="54"/>
      <c r="C12" s="54"/>
      <c r="D12" s="54"/>
      <c r="E12" s="54"/>
      <c r="F12" s="54"/>
      <c r="G12" s="54"/>
      <c r="H12" s="54"/>
      <c r="I12" s="54"/>
      <c r="J12" s="7"/>
      <c r="K12" s="7"/>
      <c r="L12" s="8"/>
      <c r="N12" s="2"/>
    </row>
    <row r="13" spans="1:14" ht="37.5" x14ac:dyDescent="0.25">
      <c r="A13" s="64">
        <f>+A12+1</f>
        <v>7</v>
      </c>
      <c r="B13" s="67" t="s">
        <v>116</v>
      </c>
      <c r="C13" s="67" t="s">
        <v>230</v>
      </c>
      <c r="D13" s="67" t="s">
        <v>71</v>
      </c>
      <c r="E13" s="68" t="s">
        <v>27</v>
      </c>
      <c r="F13" s="67" t="s">
        <v>231</v>
      </c>
      <c r="G13" s="67" t="s">
        <v>229</v>
      </c>
      <c r="H13" s="67">
        <v>203378867</v>
      </c>
      <c r="I13" s="67" t="s">
        <v>165</v>
      </c>
      <c r="J13" s="44">
        <v>13</v>
      </c>
      <c r="K13" s="44">
        <v>169000</v>
      </c>
      <c r="L13" s="45">
        <f>+J13*K13/1000</f>
        <v>2197</v>
      </c>
      <c r="N13" s="2"/>
    </row>
    <row r="14" spans="1:14" x14ac:dyDescent="0.25">
      <c r="A14" s="65">
        <f>1+A13</f>
        <v>8</v>
      </c>
      <c r="B14" s="68"/>
      <c r="C14" s="68"/>
      <c r="D14" s="68"/>
      <c r="E14" s="68"/>
      <c r="F14" s="68"/>
      <c r="G14" s="68"/>
      <c r="H14" s="68"/>
      <c r="I14" s="68"/>
      <c r="J14" s="4"/>
      <c r="K14" s="4"/>
      <c r="L14" s="5"/>
      <c r="N14" s="2"/>
    </row>
    <row r="15" spans="1:14" ht="19.5" thickBot="1" x14ac:dyDescent="0.3">
      <c r="A15" s="66">
        <f>1+A14</f>
        <v>9</v>
      </c>
      <c r="B15" s="69"/>
      <c r="C15" s="69"/>
      <c r="D15" s="69"/>
      <c r="E15" s="69"/>
      <c r="F15" s="69"/>
      <c r="G15" s="69"/>
      <c r="H15" s="69"/>
      <c r="I15" s="69"/>
      <c r="J15" s="7"/>
      <c r="K15" s="7"/>
      <c r="L15" s="8"/>
      <c r="N15" s="2"/>
    </row>
    <row r="16" spans="1:14" ht="37.5" x14ac:dyDescent="0.25">
      <c r="A16" s="64">
        <f>+A15+1</f>
        <v>10</v>
      </c>
      <c r="B16" s="67" t="s">
        <v>117</v>
      </c>
      <c r="C16" s="67" t="s">
        <v>234</v>
      </c>
      <c r="D16" s="67" t="s">
        <v>71</v>
      </c>
      <c r="E16" s="68" t="s">
        <v>27</v>
      </c>
      <c r="F16" s="67" t="s">
        <v>233</v>
      </c>
      <c r="G16" s="67" t="s">
        <v>232</v>
      </c>
      <c r="H16" s="67">
        <v>306001151</v>
      </c>
      <c r="I16" s="67" t="s">
        <v>235</v>
      </c>
      <c r="J16" s="44">
        <v>12.25</v>
      </c>
      <c r="K16" s="44">
        <v>550000</v>
      </c>
      <c r="L16" s="45">
        <f>+J16*K16/1000</f>
        <v>6737.5</v>
      </c>
      <c r="N16" s="2"/>
    </row>
    <row r="17" spans="1:14" x14ac:dyDescent="0.25">
      <c r="A17" s="65">
        <f>1+A16</f>
        <v>11</v>
      </c>
      <c r="B17" s="68"/>
      <c r="C17" s="68"/>
      <c r="D17" s="68"/>
      <c r="E17" s="68"/>
      <c r="F17" s="68"/>
      <c r="G17" s="68"/>
      <c r="H17" s="68"/>
      <c r="I17" s="68"/>
      <c r="J17" s="4"/>
      <c r="K17" s="4"/>
      <c r="L17" s="5"/>
      <c r="N17" s="2"/>
    </row>
    <row r="18" spans="1:14" ht="19.5" thickBot="1" x14ac:dyDescent="0.3">
      <c r="A18" s="66">
        <f>1+A17</f>
        <v>12</v>
      </c>
      <c r="B18" s="69"/>
      <c r="C18" s="69"/>
      <c r="D18" s="69"/>
      <c r="E18" s="69"/>
      <c r="F18" s="69"/>
      <c r="G18" s="69"/>
      <c r="H18" s="69"/>
      <c r="I18" s="69"/>
      <c r="J18" s="7"/>
      <c r="K18" s="7"/>
      <c r="L18" s="8"/>
      <c r="N18" s="2"/>
    </row>
  </sheetData>
  <mergeCells count="13">
    <mergeCell ref="L5:L6"/>
    <mergeCell ref="A1:L1"/>
    <mergeCell ref="A2:L2"/>
    <mergeCell ref="A5:A6"/>
    <mergeCell ref="B5:B6"/>
    <mergeCell ref="C5:C6"/>
    <mergeCell ref="D5:D6"/>
    <mergeCell ref="E5:E6"/>
    <mergeCell ref="F5:F6"/>
    <mergeCell ref="G5:H5"/>
    <mergeCell ref="I5:I6"/>
    <mergeCell ref="J5:J6"/>
    <mergeCell ref="K5:K6"/>
  </mergeCells>
  <hyperlinks>
    <hyperlink ref="E13" r:id="rId1" xr:uid="{00000000-0004-0000-0600-000000000000}"/>
    <hyperlink ref="E16" r:id="rId2" xr:uid="{00000000-0004-0000-0600-000001000000}"/>
  </hyperlinks>
  <printOptions horizontalCentered="1"/>
  <pageMargins left="0.39370078740157483" right="0.39370078740157483" top="0.39370078740157483" bottom="0.39370078740157483" header="0.31496062992125984" footer="0.31496062992125984"/>
  <pageSetup paperSize="9" scale="42" orientation="landscape" verticalDpi="0"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2D050"/>
    <pageSetUpPr fitToPage="1"/>
  </sheetPr>
  <dimension ref="A1:N25"/>
  <sheetViews>
    <sheetView tabSelected="1" view="pageBreakPreview" zoomScale="85" zoomScaleNormal="85" zoomScaleSheetLayoutView="85" workbookViewId="0">
      <pane xSplit="2" ySplit="6" topLeftCell="C19" activePane="bottomRight" state="frozen"/>
      <selection pane="topRight" activeCell="C1" sqref="C1"/>
      <selection pane="bottomLeft" activeCell="A7" sqref="A7"/>
      <selection pane="bottomRight" activeCell="A2" sqref="A2:L2"/>
    </sheetView>
  </sheetViews>
  <sheetFormatPr defaultRowHeight="18.75" x14ac:dyDescent="0.25"/>
  <cols>
    <col min="1" max="1" width="7.5703125" style="1" customWidth="1"/>
    <col min="2" max="2" width="37.140625" style="1" customWidth="1"/>
    <col min="3" max="3" width="32.7109375" style="1" bestFit="1" customWidth="1"/>
    <col min="4" max="4" width="21.7109375" style="1" bestFit="1" customWidth="1"/>
    <col min="5" max="5" width="27.85546875" style="1" customWidth="1"/>
    <col min="6" max="6" width="28.28515625" style="1" customWidth="1"/>
    <col min="7" max="7" width="38.5703125" style="1" customWidth="1"/>
    <col min="8" max="8" width="19.28515625" style="1" customWidth="1"/>
    <col min="9" max="9" width="29.140625" style="1" customWidth="1"/>
    <col min="10" max="12" width="29.140625" style="2" customWidth="1"/>
    <col min="13" max="13" width="10.5703125" style="1" bestFit="1" customWidth="1"/>
    <col min="14" max="16384" width="9.140625" style="1"/>
  </cols>
  <sheetData>
    <row r="1" spans="1:14" ht="73.5" customHeight="1" x14ac:dyDescent="0.25">
      <c r="A1" s="112" t="s">
        <v>258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</row>
    <row r="2" spans="1:14" ht="19.5" x14ac:dyDescent="0.25">
      <c r="A2" s="113" t="s">
        <v>0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</row>
    <row r="4" spans="1:14" ht="19.5" thickBot="1" x14ac:dyDescent="0.3"/>
    <row r="5" spans="1:14" ht="46.5" customHeight="1" x14ac:dyDescent="0.25">
      <c r="A5" s="102" t="s">
        <v>2</v>
      </c>
      <c r="B5" s="105" t="s">
        <v>3</v>
      </c>
      <c r="C5" s="105" t="s">
        <v>18</v>
      </c>
      <c r="D5" s="105" t="s">
        <v>19</v>
      </c>
      <c r="E5" s="105" t="s">
        <v>20</v>
      </c>
      <c r="F5" s="105" t="s">
        <v>21</v>
      </c>
      <c r="G5" s="105" t="s">
        <v>15</v>
      </c>
      <c r="H5" s="105"/>
      <c r="I5" s="105" t="s">
        <v>22</v>
      </c>
      <c r="J5" s="122" t="s">
        <v>23</v>
      </c>
      <c r="K5" s="122" t="s">
        <v>24</v>
      </c>
      <c r="L5" s="124" t="s">
        <v>25</v>
      </c>
    </row>
    <row r="6" spans="1:14" ht="69.75" customHeight="1" thickBot="1" x14ac:dyDescent="0.3">
      <c r="A6" s="104"/>
      <c r="B6" s="107"/>
      <c r="C6" s="107"/>
      <c r="D6" s="107"/>
      <c r="E6" s="107"/>
      <c r="F6" s="107"/>
      <c r="G6" s="80" t="s">
        <v>17</v>
      </c>
      <c r="H6" s="80" t="s">
        <v>16</v>
      </c>
      <c r="I6" s="107"/>
      <c r="J6" s="123"/>
      <c r="K6" s="123"/>
      <c r="L6" s="125"/>
    </row>
    <row r="7" spans="1:14" ht="37.5" x14ac:dyDescent="0.25">
      <c r="A7" s="74">
        <v>1</v>
      </c>
      <c r="B7" s="77" t="s">
        <v>74</v>
      </c>
      <c r="C7" s="77" t="s">
        <v>112</v>
      </c>
      <c r="D7" s="77" t="s">
        <v>71</v>
      </c>
      <c r="E7" s="77" t="s">
        <v>88</v>
      </c>
      <c r="F7" s="77">
        <v>8841056</v>
      </c>
      <c r="G7" s="77" t="s">
        <v>111</v>
      </c>
      <c r="H7" s="77">
        <v>555722729</v>
      </c>
      <c r="I7" s="77" t="s">
        <v>90</v>
      </c>
      <c r="J7" s="9">
        <v>3</v>
      </c>
      <c r="K7" s="9">
        <v>447000</v>
      </c>
      <c r="L7" s="10">
        <v>1341</v>
      </c>
      <c r="N7" s="2"/>
    </row>
    <row r="8" spans="1:14" ht="33" customHeight="1" x14ac:dyDescent="0.25">
      <c r="A8" s="75">
        <v>2</v>
      </c>
      <c r="B8" s="78" t="s">
        <v>74</v>
      </c>
      <c r="C8" s="78" t="s">
        <v>110</v>
      </c>
      <c r="D8" s="78" t="s">
        <v>71</v>
      </c>
      <c r="E8" s="78" t="s">
        <v>88</v>
      </c>
      <c r="F8" s="78">
        <v>8860941</v>
      </c>
      <c r="G8" s="78" t="s">
        <v>109</v>
      </c>
      <c r="H8" s="78">
        <v>300763736</v>
      </c>
      <c r="I8" s="78" t="s">
        <v>90</v>
      </c>
      <c r="J8" s="4">
        <v>11</v>
      </c>
      <c r="K8" s="4">
        <v>49000</v>
      </c>
      <c r="L8" s="5">
        <v>539</v>
      </c>
      <c r="N8" s="2"/>
    </row>
    <row r="9" spans="1:14" ht="48.75" customHeight="1" x14ac:dyDescent="0.25">
      <c r="A9" s="75">
        <f t="shared" ref="A9:A14" si="0">1+A8</f>
        <v>3</v>
      </c>
      <c r="B9" s="78" t="s">
        <v>74</v>
      </c>
      <c r="C9" s="78" t="s">
        <v>108</v>
      </c>
      <c r="D9" s="78" t="s">
        <v>71</v>
      </c>
      <c r="E9" s="78" t="s">
        <v>94</v>
      </c>
      <c r="F9" s="78">
        <v>3125685</v>
      </c>
      <c r="G9" s="78" t="s">
        <v>107</v>
      </c>
      <c r="H9" s="78">
        <v>307817930</v>
      </c>
      <c r="I9" s="78" t="s">
        <v>90</v>
      </c>
      <c r="J9" s="4">
        <v>95</v>
      </c>
      <c r="K9" s="4">
        <v>20000</v>
      </c>
      <c r="L9" s="5">
        <v>1900</v>
      </c>
      <c r="N9" s="2"/>
    </row>
    <row r="10" spans="1:14" ht="75" x14ac:dyDescent="0.25">
      <c r="A10" s="75">
        <f t="shared" si="0"/>
        <v>4</v>
      </c>
      <c r="B10" s="78" t="s">
        <v>74</v>
      </c>
      <c r="C10" s="78" t="s">
        <v>106</v>
      </c>
      <c r="D10" s="78" t="s">
        <v>71</v>
      </c>
      <c r="E10" s="78" t="s">
        <v>94</v>
      </c>
      <c r="F10" s="78">
        <v>3127465</v>
      </c>
      <c r="G10" s="78" t="s">
        <v>105</v>
      </c>
      <c r="H10" s="78">
        <v>303493611</v>
      </c>
      <c r="I10" s="78" t="s">
        <v>90</v>
      </c>
      <c r="J10" s="4">
        <v>15</v>
      </c>
      <c r="K10" s="4">
        <v>59800</v>
      </c>
      <c r="L10" s="5">
        <v>897</v>
      </c>
      <c r="N10" s="2"/>
    </row>
    <row r="11" spans="1:14" ht="37.5" x14ac:dyDescent="0.25">
      <c r="A11" s="75">
        <f t="shared" si="0"/>
        <v>5</v>
      </c>
      <c r="B11" s="78" t="s">
        <v>74</v>
      </c>
      <c r="C11" s="78" t="s">
        <v>104</v>
      </c>
      <c r="D11" s="78" t="s">
        <v>71</v>
      </c>
      <c r="E11" s="78" t="s">
        <v>88</v>
      </c>
      <c r="F11" s="78">
        <v>8895728</v>
      </c>
      <c r="G11" s="78" t="s">
        <v>103</v>
      </c>
      <c r="H11" s="78">
        <v>305422451</v>
      </c>
      <c r="I11" s="78" t="s">
        <v>90</v>
      </c>
      <c r="J11" s="4">
        <v>1</v>
      </c>
      <c r="K11" s="4">
        <v>278000</v>
      </c>
      <c r="L11" s="5">
        <v>278</v>
      </c>
      <c r="N11" s="2"/>
    </row>
    <row r="12" spans="1:14" ht="41.25" customHeight="1" x14ac:dyDescent="0.25">
      <c r="A12" s="75">
        <f t="shared" si="0"/>
        <v>6</v>
      </c>
      <c r="B12" s="78" t="s">
        <v>74</v>
      </c>
      <c r="C12" s="78" t="s">
        <v>102</v>
      </c>
      <c r="D12" s="78" t="s">
        <v>71</v>
      </c>
      <c r="E12" s="78" t="s">
        <v>88</v>
      </c>
      <c r="F12" s="78">
        <v>8899775</v>
      </c>
      <c r="G12" s="78" t="s">
        <v>101</v>
      </c>
      <c r="H12" s="78">
        <v>306838035</v>
      </c>
      <c r="I12" s="78" t="s">
        <v>90</v>
      </c>
      <c r="J12" s="4">
        <v>4</v>
      </c>
      <c r="K12" s="4">
        <v>94000</v>
      </c>
      <c r="L12" s="5">
        <v>376</v>
      </c>
      <c r="N12" s="2"/>
    </row>
    <row r="13" spans="1:14" ht="37.5" x14ac:dyDescent="0.25">
      <c r="A13" s="75">
        <f t="shared" si="0"/>
        <v>7</v>
      </c>
      <c r="B13" s="78" t="s">
        <v>74</v>
      </c>
      <c r="C13" s="78" t="s">
        <v>100</v>
      </c>
      <c r="D13" s="78" t="s">
        <v>71</v>
      </c>
      <c r="E13" s="78" t="s">
        <v>88</v>
      </c>
      <c r="F13" s="78">
        <v>8907485</v>
      </c>
      <c r="G13" s="78" t="s">
        <v>99</v>
      </c>
      <c r="H13" s="78">
        <v>564605590</v>
      </c>
      <c r="I13" s="78" t="s">
        <v>90</v>
      </c>
      <c r="J13" s="4">
        <v>5</v>
      </c>
      <c r="K13" s="4">
        <v>193000</v>
      </c>
      <c r="L13" s="5">
        <v>965</v>
      </c>
      <c r="N13" s="2"/>
    </row>
    <row r="14" spans="1:14" ht="75" x14ac:dyDescent="0.25">
      <c r="A14" s="75">
        <f t="shared" si="0"/>
        <v>8</v>
      </c>
      <c r="B14" s="78" t="s">
        <v>74</v>
      </c>
      <c r="C14" s="78" t="s">
        <v>98</v>
      </c>
      <c r="D14" s="78" t="s">
        <v>71</v>
      </c>
      <c r="E14" s="78" t="s">
        <v>97</v>
      </c>
      <c r="F14" s="78">
        <v>2055079</v>
      </c>
      <c r="G14" s="78" t="s">
        <v>96</v>
      </c>
      <c r="H14" s="78">
        <v>201763682</v>
      </c>
      <c r="I14" s="78" t="s">
        <v>90</v>
      </c>
      <c r="J14" s="4">
        <v>1</v>
      </c>
      <c r="K14" s="4">
        <v>2334000</v>
      </c>
      <c r="L14" s="5">
        <v>2334</v>
      </c>
      <c r="N14" s="2"/>
    </row>
    <row r="15" spans="1:14" ht="37.5" x14ac:dyDescent="0.25">
      <c r="A15" s="75">
        <v>10</v>
      </c>
      <c r="B15" s="78" t="s">
        <v>75</v>
      </c>
      <c r="C15" s="78" t="s">
        <v>95</v>
      </c>
      <c r="D15" s="78" t="s">
        <v>71</v>
      </c>
      <c r="E15" s="78" t="s">
        <v>94</v>
      </c>
      <c r="F15" s="78">
        <v>3165147</v>
      </c>
      <c r="G15" s="78" t="s">
        <v>93</v>
      </c>
      <c r="H15" s="78">
        <v>601466984</v>
      </c>
      <c r="I15" s="78" t="s">
        <v>90</v>
      </c>
      <c r="J15" s="4">
        <v>7</v>
      </c>
      <c r="K15" s="4">
        <v>320000</v>
      </c>
      <c r="L15" s="5">
        <v>2240</v>
      </c>
      <c r="N15" s="2"/>
    </row>
    <row r="16" spans="1:14" ht="37.5" x14ac:dyDescent="0.25">
      <c r="A16" s="75">
        <v>11</v>
      </c>
      <c r="B16" s="78" t="s">
        <v>75</v>
      </c>
      <c r="C16" s="78" t="s">
        <v>92</v>
      </c>
      <c r="D16" s="78" t="s">
        <v>71</v>
      </c>
      <c r="E16" s="78" t="s">
        <v>88</v>
      </c>
      <c r="F16" s="78">
        <v>8972408</v>
      </c>
      <c r="G16" s="78" t="s">
        <v>91</v>
      </c>
      <c r="H16" s="78">
        <v>302285214</v>
      </c>
      <c r="I16" s="78" t="s">
        <v>90</v>
      </c>
      <c r="J16" s="4">
        <v>160</v>
      </c>
      <c r="K16" s="4">
        <v>7900</v>
      </c>
      <c r="L16" s="5">
        <v>1264</v>
      </c>
      <c r="N16" s="2"/>
    </row>
    <row r="17" spans="1:14" ht="37.5" x14ac:dyDescent="0.25">
      <c r="A17" s="75">
        <v>12</v>
      </c>
      <c r="B17" s="78" t="s">
        <v>75</v>
      </c>
      <c r="C17" s="78" t="s">
        <v>89</v>
      </c>
      <c r="D17" s="78" t="s">
        <v>71</v>
      </c>
      <c r="E17" s="78" t="s">
        <v>88</v>
      </c>
      <c r="F17" s="78">
        <v>8998544</v>
      </c>
      <c r="G17" s="78" t="s">
        <v>87</v>
      </c>
      <c r="H17" s="78">
        <v>305332152</v>
      </c>
      <c r="I17" s="78" t="s">
        <v>29</v>
      </c>
      <c r="J17" s="4">
        <v>100</v>
      </c>
      <c r="K17" s="4">
        <v>3400</v>
      </c>
      <c r="L17" s="5">
        <v>340</v>
      </c>
      <c r="N17" s="2"/>
    </row>
    <row r="18" spans="1:14" ht="56.25" x14ac:dyDescent="0.25">
      <c r="A18" s="75">
        <v>13</v>
      </c>
      <c r="B18" s="78" t="s">
        <v>146</v>
      </c>
      <c r="C18" s="78" t="s">
        <v>246</v>
      </c>
      <c r="D18" s="78" t="s">
        <v>71</v>
      </c>
      <c r="E18" s="78" t="s">
        <v>94</v>
      </c>
      <c r="F18" s="78">
        <v>3223160</v>
      </c>
      <c r="G18" s="78" t="s">
        <v>247</v>
      </c>
      <c r="H18" s="78">
        <v>307726823</v>
      </c>
      <c r="I18" s="78" t="s">
        <v>248</v>
      </c>
      <c r="J18" s="4">
        <v>1</v>
      </c>
      <c r="K18" s="4">
        <v>1200000</v>
      </c>
      <c r="L18" s="5">
        <v>1200</v>
      </c>
    </row>
    <row r="19" spans="1:14" ht="37.5" x14ac:dyDescent="0.25">
      <c r="A19" s="75">
        <v>14</v>
      </c>
      <c r="B19" s="78" t="s">
        <v>146</v>
      </c>
      <c r="C19" s="78" t="s">
        <v>249</v>
      </c>
      <c r="D19" s="78" t="s">
        <v>71</v>
      </c>
      <c r="E19" s="78" t="s">
        <v>94</v>
      </c>
      <c r="F19" s="78">
        <v>3250845</v>
      </c>
      <c r="G19" s="78" t="s">
        <v>250</v>
      </c>
      <c r="H19" s="78">
        <v>307726823</v>
      </c>
      <c r="I19" s="78" t="s">
        <v>90</v>
      </c>
      <c r="J19" s="4">
        <v>3</v>
      </c>
      <c r="K19" s="4">
        <v>600000</v>
      </c>
      <c r="L19" s="5">
        <v>1800</v>
      </c>
    </row>
    <row r="20" spans="1:14" ht="33.75" customHeight="1" x14ac:dyDescent="0.25">
      <c r="A20" s="75">
        <v>15</v>
      </c>
      <c r="B20" s="78" t="s">
        <v>146</v>
      </c>
      <c r="C20" s="78" t="s">
        <v>251</v>
      </c>
      <c r="D20" s="78" t="s">
        <v>71</v>
      </c>
      <c r="E20" s="78" t="s">
        <v>94</v>
      </c>
      <c r="F20" s="78">
        <v>3265433</v>
      </c>
      <c r="G20" s="78" t="s">
        <v>93</v>
      </c>
      <c r="H20" s="78">
        <v>601466984</v>
      </c>
      <c r="I20" s="78" t="s">
        <v>90</v>
      </c>
      <c r="J20" s="4">
        <v>70</v>
      </c>
      <c r="K20" s="4">
        <v>20500</v>
      </c>
      <c r="L20" s="5">
        <v>1435</v>
      </c>
    </row>
    <row r="21" spans="1:14" ht="30" customHeight="1" x14ac:dyDescent="0.25">
      <c r="A21" s="75">
        <v>16</v>
      </c>
      <c r="B21" s="78" t="s">
        <v>252</v>
      </c>
      <c r="C21" s="78" t="s">
        <v>253</v>
      </c>
      <c r="D21" s="78" t="s">
        <v>71</v>
      </c>
      <c r="E21" s="78" t="s">
        <v>94</v>
      </c>
      <c r="F21" s="78">
        <v>3311590</v>
      </c>
      <c r="G21" s="78" t="s">
        <v>254</v>
      </c>
      <c r="H21" s="78">
        <v>307865604</v>
      </c>
      <c r="I21" s="78" t="s">
        <v>165</v>
      </c>
      <c r="J21" s="4">
        <v>8</v>
      </c>
      <c r="K21" s="4">
        <v>169899</v>
      </c>
      <c r="L21" s="5">
        <v>1359</v>
      </c>
    </row>
    <row r="22" spans="1:14" ht="37.5" x14ac:dyDescent="0.25">
      <c r="A22" s="75">
        <v>17</v>
      </c>
      <c r="B22" s="78" t="s">
        <v>252</v>
      </c>
      <c r="C22" s="78" t="s">
        <v>255</v>
      </c>
      <c r="D22" s="78" t="s">
        <v>71</v>
      </c>
      <c r="E22" s="78" t="s">
        <v>94</v>
      </c>
      <c r="F22" s="78">
        <v>3318203</v>
      </c>
      <c r="G22" s="78" t="s">
        <v>250</v>
      </c>
      <c r="H22" s="78">
        <v>307726823</v>
      </c>
      <c r="I22" s="78" t="s">
        <v>248</v>
      </c>
      <c r="J22" s="4">
        <v>1</v>
      </c>
      <c r="K22" s="4">
        <v>8500000</v>
      </c>
      <c r="L22" s="5">
        <v>8500</v>
      </c>
    </row>
    <row r="23" spans="1:14" ht="40.5" customHeight="1" x14ac:dyDescent="0.25">
      <c r="A23" s="75">
        <v>18</v>
      </c>
      <c r="B23" s="78" t="s">
        <v>252</v>
      </c>
      <c r="C23" s="78" t="s">
        <v>253</v>
      </c>
      <c r="D23" s="78" t="s">
        <v>71</v>
      </c>
      <c r="E23" s="78" t="s">
        <v>94</v>
      </c>
      <c r="F23" s="78">
        <v>3318826</v>
      </c>
      <c r="G23" s="78" t="s">
        <v>256</v>
      </c>
      <c r="H23" s="101" t="s">
        <v>257</v>
      </c>
      <c r="I23" s="78" t="s">
        <v>165</v>
      </c>
      <c r="J23" s="4">
        <v>53</v>
      </c>
      <c r="K23" s="4">
        <v>169899</v>
      </c>
      <c r="L23" s="5">
        <v>9010</v>
      </c>
    </row>
    <row r="24" spans="1:14" ht="37.5" x14ac:dyDescent="0.25">
      <c r="A24" s="75">
        <v>19</v>
      </c>
      <c r="B24" s="78" t="s">
        <v>252</v>
      </c>
      <c r="C24" s="78" t="s">
        <v>48</v>
      </c>
      <c r="D24" s="78" t="s">
        <v>71</v>
      </c>
      <c r="E24" s="78" t="s">
        <v>88</v>
      </c>
      <c r="F24" s="78">
        <v>9336765</v>
      </c>
      <c r="G24" s="78" t="s">
        <v>91</v>
      </c>
      <c r="H24" s="78">
        <v>302285214</v>
      </c>
      <c r="I24" s="78" t="s">
        <v>38</v>
      </c>
      <c r="J24" s="4">
        <v>74</v>
      </c>
      <c r="K24" s="4">
        <v>30300</v>
      </c>
      <c r="L24" s="5">
        <v>2242</v>
      </c>
    </row>
    <row r="25" spans="1:14" ht="52.5" customHeight="1" thickBot="1" x14ac:dyDescent="0.3">
      <c r="A25" s="76">
        <v>20</v>
      </c>
      <c r="B25" s="79" t="s">
        <v>252</v>
      </c>
      <c r="C25" s="79" t="s">
        <v>251</v>
      </c>
      <c r="D25" s="79" t="s">
        <v>71</v>
      </c>
      <c r="E25" s="79" t="s">
        <v>94</v>
      </c>
      <c r="F25" s="79">
        <v>3361818</v>
      </c>
      <c r="G25" s="79" t="s">
        <v>93</v>
      </c>
      <c r="H25" s="79">
        <v>601466984</v>
      </c>
      <c r="I25" s="79" t="s">
        <v>90</v>
      </c>
      <c r="J25" s="7">
        <v>100</v>
      </c>
      <c r="K25" s="7">
        <v>17500</v>
      </c>
      <c r="L25" s="8">
        <v>1750</v>
      </c>
    </row>
  </sheetData>
  <mergeCells count="13">
    <mergeCell ref="L5:L6"/>
    <mergeCell ref="A1:L1"/>
    <mergeCell ref="A2:L2"/>
    <mergeCell ref="A5:A6"/>
    <mergeCell ref="B5:B6"/>
    <mergeCell ref="C5:C6"/>
    <mergeCell ref="D5:D6"/>
    <mergeCell ref="E5:E6"/>
    <mergeCell ref="F5:F6"/>
    <mergeCell ref="G5:H5"/>
    <mergeCell ref="I5:I6"/>
    <mergeCell ref="J5:J6"/>
    <mergeCell ref="K5:K6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42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6</vt:i4>
      </vt:variant>
    </vt:vector>
  </HeadingPairs>
  <TitlesOfParts>
    <vt:vector size="15" baseType="lpstr">
      <vt:lpstr>3-илова Молия</vt:lpstr>
      <vt:lpstr>3-илова ДМН</vt:lpstr>
      <vt:lpstr>3-илова Газна</vt:lpstr>
      <vt:lpstr>4 илова Молия</vt:lpstr>
      <vt:lpstr>4 илова ДМН</vt:lpstr>
      <vt:lpstr>4 илова Газна</vt:lpstr>
      <vt:lpstr>5 илова Молия</vt:lpstr>
      <vt:lpstr>5 илова ДМН</vt:lpstr>
      <vt:lpstr>5 илова Газна</vt:lpstr>
      <vt:lpstr>'4 илова Газна'!Заголовки_для_печати</vt:lpstr>
      <vt:lpstr>'4 илова ДМН'!Заголовки_для_печати</vt:lpstr>
      <vt:lpstr>'4 илова Молия'!Заголовки_для_печати</vt:lpstr>
      <vt:lpstr>'5 илова Газна'!Заголовки_для_печати</vt:lpstr>
      <vt:lpstr>'5 илова ДМН'!Заголовки_для_печати</vt:lpstr>
      <vt:lpstr>'5 илова Молия'!Заголовки_для_печати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Shuxrat Usmanov</dc:creator>
  <cp:lastModifiedBy>Пользователь</cp:lastModifiedBy>
  <cp:lastPrinted>2022-02-28T04:47:58Z</cp:lastPrinted>
  <dcterms:created xsi:type="dcterms:W3CDTF">2021-07-27T04:13:15Z</dcterms:created>
  <dcterms:modified xsi:type="dcterms:W3CDTF">2022-02-28T14:07:55Z</dcterms:modified>
</cp:coreProperties>
</file>